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</sheets>
  <definedNames>
    <definedName name="_xlnm.Print_Area" localSheetId="0">'CUADRO 1.1'!$B$2:$L$48</definedName>
    <definedName name="_xlnm.Print_Area" localSheetId="1">'CUADRO 1.2'!$A$1:$Q$57</definedName>
  </definedNames>
  <calcPr fullCalcOnLoad="1"/>
</workbook>
</file>

<file path=xl/sharedStrings.xml><?xml version="1.0" encoding="utf-8"?>
<sst xmlns="http://schemas.openxmlformats.org/spreadsheetml/2006/main" count="189" uniqueCount="167">
  <si>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</si>
  <si>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</si>
  <si>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</si>
  <si>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</si>
  <si>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</si>
  <si>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</si>
  <si>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</si>
  <si>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</si>
  <si>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</si>
  <si>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</si>
  <si>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</si>
  <si>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</si>
  <si>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</si>
  <si>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</si>
  <si>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</si>
  <si>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</si>
  <si>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</si>
  <si>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</si>
  <si>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Espárragos</t>
  </si>
  <si>
    <t>Material vegetal</t>
  </si>
  <si>
    <t>Cebolla cabezona</t>
  </si>
  <si>
    <t>Cebolla de hoja</t>
  </si>
  <si>
    <t>Tabaco negro</t>
  </si>
  <si>
    <t>Tabaco rubio</t>
  </si>
  <si>
    <t>PRODUCCIÓN AGRÍCOLA (Código 10)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</si>
  <si>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</si>
  <si>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</si>
  <si>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</si>
  <si>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</si>
  <si>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</si>
  <si>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</si>
  <si>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</si>
  <si>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</si>
  <si>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</si>
  <si>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</si>
  <si>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</si>
  <si>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</si>
  <si>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</si>
  <si>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</si>
  <si>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</si>
  <si>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</si>
  <si>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</si>
  <si>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</si>
  <si>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</si>
  <si>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</si>
  <si>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</si>
  <si>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</si>
  <si>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</si>
  <si>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</si>
  <si>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</si>
  <si>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</si>
  <si>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</si>
  <si>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</si>
  <si>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</si>
  <si>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</si>
  <si>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</si>
  <si>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</si>
  <si>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</si>
  <si>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</si>
  <si>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</si>
  <si>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</si>
  <si>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</si>
  <si>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</si>
  <si>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</si>
  <si>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</si>
  <si>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</si>
  <si>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</si>
  <si>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>SOSTENIMIENTO AGRÍCOLA</t>
  </si>
  <si>
    <t>SOSTENIMIENTO PECUARIO</t>
  </si>
  <si>
    <t>Frijol</t>
  </si>
  <si>
    <t>Papa industrial</t>
  </si>
  <si>
    <t>Otros cultivos MR</t>
  </si>
  <si>
    <t>Otros cultivos TR</t>
  </si>
  <si>
    <t>Tarjeta Agropecuaria</t>
  </si>
  <si>
    <t>Producción semillas Cultivos C. C.</t>
  </si>
  <si>
    <t>PLAZO EN MESES</t>
  </si>
  <si>
    <t>CÓD.</t>
  </si>
  <si>
    <t xml:space="preserve">Aprovechamien. bosques </t>
  </si>
  <si>
    <t>FINANC. MÁX. POR Ha. o UNIDAD    (Pesos o %)</t>
  </si>
  <si>
    <t xml:space="preserve">Bovinos Cría y doble propósito </t>
  </si>
  <si>
    <t xml:space="preserve"> </t>
  </si>
  <si>
    <t xml:space="preserve">Bananito </t>
  </si>
  <si>
    <t>Bovinos Leche y Bufalinos</t>
  </si>
  <si>
    <t>Helicicultura (3)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</si>
  <si>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</si>
  <si>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</si>
  <si>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</si>
  <si>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</si>
  <si>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</si>
  <si>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</si>
  <si>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</si>
  <si>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</si>
  <si>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</si>
  <si>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</si>
  <si>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</si>
  <si>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</si>
  <si>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</si>
  <si>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</si>
  <si>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</si>
  <si>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</si>
  <si>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</si>
  <si>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</si>
  <si>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IPP 2010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</si>
  <si>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</si>
  <si>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</si>
  <si>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</si>
  <si>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</si>
  <si>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</si>
  <si>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</si>
  <si>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</si>
  <si>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</si>
  <si>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</si>
  <si>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</si>
  <si>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</si>
  <si>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</si>
  <si>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</si>
  <si>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</si>
  <si>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</si>
  <si>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</si>
  <si>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</si>
  <si>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</si>
  <si>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</si>
  <si>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</si>
  <si>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</si>
  <si>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</si>
  <si>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</si>
  <si>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</si>
  <si>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</si>
  <si>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</si>
  <si>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</si>
  <si>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</si>
  <si>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</si>
  <si>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</si>
  <si>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MONTO TOTAL DE ACTIVOS PEQUEÑO PRODUCTOR</t>
  </si>
  <si>
    <t>CRÉDITO MÁXIMO PEQUEÑOS PRODUCTORES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</si>
  <si>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</si>
  <si>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</si>
  <si>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</si>
  <si>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</si>
  <si>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</si>
  <si>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</si>
  <si>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t xml:space="preserve">* Créditos a desplazados o reinsertados individualmente considerados: Hasta DTF (EA) + 2 
* Créditos asociativos que integren a población desplazada, reinsertada o vinculada a programas de desarrollo alternativo: Hasta DTF (EA) + 2 </t>
  </si>
  <si>
    <t>* Créditos a desplazados o reinsertados individualmente considerados: DTF (EA) – 3.5% 
* Créditos asociativos que integren a población desplazada, reinsertada o vinculada a programas de desarrollo alternativo: DTF (EA) – 3.5%</t>
  </si>
  <si>
    <t>* Hasta el 100% de los costos directos del proyecto</t>
  </si>
  <si>
    <t>3. CONDICIONES CRÉDITO ORDINARIO PARA MEDIANOS Y GRANDES PRODUCTORES Y MIPYMES ACTIVIDADES RURALES</t>
  </si>
  <si>
    <t>SOSTENIMIENTO UNIDAD PRODUCTIVA CAMPESINA</t>
  </si>
  <si>
    <t>Capital de Trabajo Unidad Productiva Campesina (4)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</si>
  <si>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</si>
  <si>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</si>
  <si>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</si>
  <si>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</si>
  <si>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</si>
  <si>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(4) Este rubro se debe utilizar en la financiación de cultivos que no cuenten con rubro específico. </t>
  </si>
  <si>
    <t>* Créditos con recursos de redescuento o recursos propios de los intermediarios financieros que vayan a ser validados como cartera sustitutiva, y/o garantías del FAG con valor individual superior a 5.000 smlmv, es decir superiores a $2.833.500.000 para el 2012.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</si>
  <si>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$ 566.700 (Quinientos sesenta y seis mil setencientos pesos)</t>
  </si>
  <si>
    <t>Pequeño Productor: $82.171.500 (1).
Mujer Rural Bajos Ingresos: $57.520.050</t>
  </si>
  <si>
    <r>
      <t>Pequeño Productor y Mujer Rural Bajos Ingresos: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$57.520.050 (1).</t>
    </r>
  </si>
  <si>
    <t>MEDIANO PRODUCTOR: Activos totales con valor equivalente  hasta 5.000 smlmv, $2.833.500.000 para 2012
GRANDES PRODUCTORES: Activos totales con valor superior a 5.000 smlmv, $2.833.500.000 para 2012
MIPYMES: Activos totales con valor equivalente  hasta 30.000 smlmv, $17.001.000.000 para 2012</t>
  </si>
  <si>
    <t>80% del valor de la mercancía.</t>
  </si>
  <si>
    <t xml:space="preserve">5. CONDICIONES PROGRAMA ESPECIAL DE FOMENTO Y DESARROLLO AGROPECUARIO - CRÉDITO ASOCIATIVO  </t>
  </si>
  <si>
    <t>Pequeño Productor integrados en créditos asociativos o Colectivos conformados exclusivamente por Pequeños Productores  y que financien proyectos para plantación de cultivos tardío rendimiento: $123.257.250
Para Créditos asociativos o Colectivos conformados por pequeños productores que financien actividades diferentes a la plantación de cultivos de tardío rendimiento, el pequeño productor será el definido en el numeral 2 del presente cuadro.</t>
  </si>
  <si>
    <t>Pequeño Productor integrados en créditos asociativos o Colectivos conformados exclusivamente por Pequeños Productores  y que financien proyectos para plantación de cultivos tardío rendimiento: $123.257.250
Para Créditos asociativos o Colectivos conformados por pequeños productores que financien actividades diferentes a la plantación de cultivos de tardío rendimiento, el pequeño productor será el definido en el numeral 2. del presente cuadro.</t>
  </si>
  <si>
    <t>6. CONDICIONES PROGRAMA ESPECIAL DE FOMENTO Y DESARROLLO AGROPECUARIO  - CRÉDITO INDIVIDUAL CON OPERADOR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</si>
  <si>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DE FOMENTO Y DESARROLLO AGROPECUARIO -  POBLACIÓN DESPLAZADA O REINSERTADA, Y LOS QUE SE EJECUTEN A TRAVÉS DE PROGRAMAS DE DESARROLLO ALTERNATIVO.</t>
    </r>
  </si>
  <si>
    <t>Versión: 08</t>
  </si>
  <si>
    <t>Otros Cultivos (4)</t>
  </si>
  <si>
    <t>Versión: 10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</si>
</sst>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63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5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 quotePrefix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9" fontId="16" fillId="0" borderId="15" xfId="55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justify"/>
    </xf>
    <xf numFmtId="0" fontId="16" fillId="0" borderId="13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6" fillId="0" borderId="15" xfId="0" applyFont="1" applyFill="1" applyBorder="1" applyAlignment="1">
      <alignment vertical="justify"/>
    </xf>
    <xf numFmtId="0" fontId="16" fillId="0" borderId="15" xfId="0" applyFont="1" applyFill="1" applyBorder="1" applyAlignment="1">
      <alignment horizontal="left" vertical="justify"/>
    </xf>
    <xf numFmtId="0" fontId="17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9" fontId="16" fillId="0" borderId="0" xfId="55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23" xfId="0" applyFont="1" applyFill="1" applyBorder="1" applyAlignment="1">
      <alignment horizontal="left" vertical="center" wrapText="1"/>
    </xf>
    <xf numFmtId="3" fontId="16" fillId="0" borderId="23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/>
    </xf>
    <xf numFmtId="9" fontId="16" fillId="0" borderId="16" xfId="55" applyFont="1" applyFill="1" applyBorder="1" applyAlignment="1">
      <alignment horizontal="center" vertical="center" wrapText="1"/>
    </xf>
    <xf numFmtId="9" fontId="16" fillId="0" borderId="13" xfId="55" applyFont="1" applyFill="1" applyBorder="1" applyAlignment="1">
      <alignment horizontal="center" vertical="center"/>
    </xf>
    <xf numFmtId="9" fontId="16" fillId="0" borderId="15" xfId="55" applyFont="1" applyFill="1" applyBorder="1" applyAlignment="1">
      <alignment horizontal="center" vertical="center"/>
    </xf>
    <xf numFmtId="9" fontId="16" fillId="0" borderId="13" xfId="55" applyFont="1" applyFill="1" applyBorder="1" applyAlignment="1">
      <alignment horizontal="center" vertical="center" wrapText="1"/>
    </xf>
    <xf numFmtId="9" fontId="16" fillId="0" borderId="16" xfId="55" applyFont="1" applyFill="1" applyBorder="1" applyAlignment="1">
      <alignment horizontal="center" vertical="center"/>
    </xf>
    <xf numFmtId="9" fontId="16" fillId="0" borderId="23" xfId="55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9" fontId="16" fillId="0" borderId="23" xfId="55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3" fontId="9" fillId="37" borderId="10" xfId="0" applyNumberFormat="1" applyFont="1" applyFill="1" applyBorder="1" applyAlignment="1">
      <alignment horizontal="left" vertical="center"/>
    </xf>
    <xf numFmtId="3" fontId="9" fillId="37" borderId="0" xfId="0" applyNumberFormat="1" applyFont="1" applyFill="1" applyBorder="1" applyAlignment="1">
      <alignment horizontal="left" vertical="center"/>
    </xf>
    <xf numFmtId="0" fontId="0" fillId="35" borderId="0" xfId="0" applyFont="1" applyFill="1" applyAlignment="1">
      <alignment/>
    </xf>
    <xf numFmtId="9" fontId="16" fillId="0" borderId="25" xfId="55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0" fontId="8" fillId="35" borderId="0" xfId="0" applyNumberFormat="1" applyFont="1" applyFill="1" applyAlignment="1">
      <alignment/>
    </xf>
    <xf numFmtId="3" fontId="60" fillId="0" borderId="0" xfId="0" applyNumberFormat="1" applyFont="1" applyAlignment="1">
      <alignment/>
    </xf>
    <xf numFmtId="190" fontId="16" fillId="0" borderId="15" xfId="48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61" fillId="39" borderId="0" xfId="0" applyFont="1" applyFill="1" applyAlignment="1">
      <alignment/>
    </xf>
    <xf numFmtId="3" fontId="61" fillId="39" borderId="0" xfId="0" applyNumberFormat="1" applyFont="1" applyFill="1" applyAlignment="1">
      <alignment/>
    </xf>
    <xf numFmtId="14" fontId="9" fillId="39" borderId="0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15" fillId="34" borderId="1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9" fontId="16" fillId="0" borderId="27" xfId="55" applyFont="1" applyFill="1" applyBorder="1" applyAlignment="1">
      <alignment horizontal="center" vertical="center" wrapText="1"/>
    </xf>
    <xf numFmtId="190" fontId="16" fillId="0" borderId="16" xfId="48" applyNumberFormat="1" applyFont="1" applyFill="1" applyBorder="1" applyAlignment="1">
      <alignment horizontal="center" vertical="center" wrapText="1"/>
    </xf>
    <xf numFmtId="190" fontId="16" fillId="0" borderId="28" xfId="48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90" fontId="16" fillId="0" borderId="29" xfId="48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17" fillId="40" borderId="24" xfId="0" applyFont="1" applyFill="1" applyBorder="1" applyAlignment="1">
      <alignment horizontal="center" vertical="center" wrapText="1"/>
    </xf>
    <xf numFmtId="0" fontId="16" fillId="40" borderId="23" xfId="0" applyFont="1" applyFill="1" applyBorder="1" applyAlignment="1">
      <alignment vertical="center" wrapText="1"/>
    </xf>
    <xf numFmtId="9" fontId="16" fillId="40" borderId="23" xfId="55" applyFont="1" applyFill="1" applyBorder="1" applyAlignment="1">
      <alignment horizontal="center" vertical="center" wrapText="1"/>
    </xf>
    <xf numFmtId="0" fontId="20" fillId="34" borderId="18" xfId="53" applyFont="1" applyFill="1" applyBorder="1" applyAlignment="1">
      <alignment horizontal="center" vertical="center" wrapText="1"/>
      <protection/>
    </xf>
    <xf numFmtId="0" fontId="20" fillId="34" borderId="16" xfId="53" applyFont="1" applyFill="1" applyBorder="1" applyAlignment="1">
      <alignment horizontal="center" vertical="center" wrapText="1"/>
      <protection/>
    </xf>
    <xf numFmtId="0" fontId="20" fillId="34" borderId="30" xfId="53" applyFont="1" applyFill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left" vertical="center" wrapText="1"/>
      <protection/>
    </xf>
    <xf numFmtId="0" fontId="0" fillId="0" borderId="16" xfId="53" applyFont="1" applyBorder="1" applyAlignment="1">
      <alignment horizontal="left" vertical="center"/>
      <protection/>
    </xf>
    <xf numFmtId="0" fontId="0" fillId="0" borderId="30" xfId="53" applyFont="1" applyBorder="1" applyAlignment="1">
      <alignment horizontal="left" vertical="center"/>
      <protection/>
    </xf>
    <xf numFmtId="0" fontId="20" fillId="34" borderId="24" xfId="53" applyFont="1" applyFill="1" applyBorder="1" applyAlignment="1">
      <alignment horizontal="center" vertical="center" wrapText="1"/>
      <protection/>
    </xf>
    <xf numFmtId="0" fontId="20" fillId="34" borderId="23" xfId="53" applyFont="1" applyFill="1" applyBorder="1" applyAlignment="1">
      <alignment horizontal="center" vertical="center" wrapText="1"/>
      <protection/>
    </xf>
    <xf numFmtId="0" fontId="20" fillId="34" borderId="31" xfId="53" applyFont="1" applyFill="1" applyBorder="1" applyAlignment="1">
      <alignment horizontal="center" vertical="center" wrapText="1"/>
      <protection/>
    </xf>
    <xf numFmtId="14" fontId="9" fillId="0" borderId="32" xfId="53" applyNumberFormat="1" applyFont="1" applyFill="1" applyBorder="1" applyAlignment="1">
      <alignment horizontal="center"/>
      <protection/>
    </xf>
    <xf numFmtId="14" fontId="9" fillId="0" borderId="33" xfId="53" applyNumberFormat="1" applyFont="1" applyFill="1" applyBorder="1" applyAlignment="1">
      <alignment horizontal="center"/>
      <protection/>
    </xf>
    <xf numFmtId="14" fontId="9" fillId="0" borderId="34" xfId="53" applyNumberFormat="1" applyFont="1" applyFill="1" applyBorder="1" applyAlignment="1">
      <alignment horizontal="center"/>
      <protection/>
    </xf>
    <xf numFmtId="0" fontId="20" fillId="34" borderId="17" xfId="53" applyFont="1" applyFill="1" applyBorder="1" applyAlignment="1">
      <alignment horizontal="center" vertical="center" wrapText="1"/>
      <protection/>
    </xf>
    <xf numFmtId="0" fontId="20" fillId="34" borderId="15" xfId="53" applyFont="1" applyFill="1" applyBorder="1" applyAlignment="1">
      <alignment horizontal="center" vertical="center" wrapText="1"/>
      <protection/>
    </xf>
    <xf numFmtId="0" fontId="20" fillId="34" borderId="35" xfId="53" applyFont="1" applyFill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left" vertical="center" wrapText="1"/>
      <protection/>
    </xf>
    <xf numFmtId="0" fontId="0" fillId="0" borderId="15" xfId="53" applyFont="1" applyBorder="1" applyAlignment="1">
      <alignment horizontal="left" vertical="center"/>
      <protection/>
    </xf>
    <xf numFmtId="0" fontId="0" fillId="0" borderId="35" xfId="53" applyFont="1" applyBorder="1" applyAlignment="1">
      <alignment horizontal="left" vertical="center"/>
      <protection/>
    </xf>
    <xf numFmtId="0" fontId="20" fillId="34" borderId="32" xfId="53" applyFont="1" applyFill="1" applyBorder="1" applyAlignment="1">
      <alignment horizontal="center" vertical="center" wrapText="1"/>
      <protection/>
    </xf>
    <xf numFmtId="0" fontId="20" fillId="34" borderId="33" xfId="53" applyFont="1" applyFill="1" applyBorder="1" applyAlignment="1">
      <alignment horizontal="center" vertical="center" wrapText="1"/>
      <protection/>
    </xf>
    <xf numFmtId="0" fontId="20" fillId="34" borderId="34" xfId="53" applyFont="1" applyFill="1" applyBorder="1" applyAlignment="1">
      <alignment horizontal="center" vertical="center" wrapText="1"/>
      <protection/>
    </xf>
    <xf numFmtId="0" fontId="20" fillId="34" borderId="14" xfId="53" applyFont="1" applyFill="1" applyBorder="1" applyAlignment="1">
      <alignment horizontal="center" vertical="center" wrapText="1"/>
      <protection/>
    </xf>
    <xf numFmtId="0" fontId="20" fillId="34" borderId="13" xfId="53" applyFont="1" applyFill="1" applyBorder="1" applyAlignment="1">
      <alignment horizontal="center" vertical="center" wrapText="1"/>
      <protection/>
    </xf>
    <xf numFmtId="0" fontId="20" fillId="34" borderId="36" xfId="53" applyFont="1" applyFill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left" vertical="center"/>
      <protection/>
    </xf>
    <xf numFmtId="0" fontId="0" fillId="0" borderId="36" xfId="53" applyFont="1" applyBorder="1" applyAlignment="1">
      <alignment horizontal="left" vertical="center"/>
      <protection/>
    </xf>
    <xf numFmtId="0" fontId="0" fillId="0" borderId="17" xfId="53" applyFont="1" applyBorder="1" applyAlignment="1">
      <alignment horizontal="left" vertical="center"/>
      <protection/>
    </xf>
    <xf numFmtId="0" fontId="20" fillId="34" borderId="28" xfId="53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left" vertical="center" wrapText="1"/>
      <protection/>
    </xf>
    <xf numFmtId="0" fontId="0" fillId="0" borderId="18" xfId="53" applyFont="1" applyBorder="1" applyAlignment="1">
      <alignment horizontal="left" vertical="center" wrapText="1"/>
      <protection/>
    </xf>
    <xf numFmtId="0" fontId="0" fillId="0" borderId="3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8" xfId="53" applyFont="1" applyBorder="1" applyAlignment="1">
      <alignment horizontal="left" vertical="center" wrapText="1"/>
      <protection/>
    </xf>
    <xf numFmtId="0" fontId="0" fillId="0" borderId="40" xfId="53" applyFont="1" applyBorder="1" applyAlignment="1">
      <alignment horizontal="left" vertical="center" wrapText="1"/>
      <protection/>
    </xf>
    <xf numFmtId="0" fontId="0" fillId="0" borderId="39" xfId="53" applyFont="1" applyBorder="1" applyAlignment="1">
      <alignment horizontal="left" vertical="center" wrapText="1"/>
      <protection/>
    </xf>
    <xf numFmtId="0" fontId="0" fillId="0" borderId="32" xfId="53" applyFont="1" applyBorder="1" applyAlignment="1">
      <alignment horizontal="left"/>
      <protection/>
    </xf>
    <xf numFmtId="0" fontId="0" fillId="0" borderId="33" xfId="53" applyFont="1" applyBorder="1" applyAlignment="1">
      <alignment horizontal="left"/>
      <protection/>
    </xf>
    <xf numFmtId="0" fontId="0" fillId="0" borderId="34" xfId="53" applyFont="1" applyBorder="1" applyAlignment="1">
      <alignment horizontal="left"/>
      <protection/>
    </xf>
    <xf numFmtId="0" fontId="0" fillId="0" borderId="38" xfId="53" applyFont="1" applyBorder="1" applyAlignment="1">
      <alignment horizontal="left" vertical="top" wrapText="1"/>
      <protection/>
    </xf>
    <xf numFmtId="0" fontId="0" fillId="0" borderId="40" xfId="53" applyFont="1" applyBorder="1" applyAlignment="1">
      <alignment horizontal="left" vertical="top" wrapText="1"/>
      <protection/>
    </xf>
    <xf numFmtId="0" fontId="0" fillId="0" borderId="39" xfId="53" applyFont="1" applyBorder="1" applyAlignment="1">
      <alignment horizontal="left" vertical="top" wrapText="1"/>
      <protection/>
    </xf>
    <xf numFmtId="0" fontId="0" fillId="0" borderId="33" xfId="53" applyFont="1" applyBorder="1">
      <alignment/>
      <protection/>
    </xf>
    <xf numFmtId="0" fontId="0" fillId="0" borderId="34" xfId="53" applyFont="1" applyBorder="1">
      <alignment/>
      <protection/>
    </xf>
    <xf numFmtId="0" fontId="0" fillId="0" borderId="38" xfId="53" applyFont="1" applyBorder="1" applyAlignment="1">
      <alignment horizontal="left" wrapText="1"/>
      <protection/>
    </xf>
    <xf numFmtId="0" fontId="0" fillId="0" borderId="40" xfId="53" applyFont="1" applyBorder="1" applyAlignment="1">
      <alignment horizontal="left" wrapText="1"/>
      <protection/>
    </xf>
    <xf numFmtId="0" fontId="0" fillId="0" borderId="39" xfId="53" applyFont="1" applyBorder="1" applyAlignment="1">
      <alignment horizontal="left" wrapText="1"/>
      <protection/>
    </xf>
    <xf numFmtId="0" fontId="20" fillId="34" borderId="41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 wrapText="1"/>
      <protection/>
    </xf>
    <xf numFmtId="0" fontId="20" fillId="34" borderId="29" xfId="53" applyFont="1" applyFill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left" vertical="center"/>
      <protection/>
    </xf>
    <xf numFmtId="0" fontId="21" fillId="34" borderId="37" xfId="53" applyFont="1" applyFill="1" applyBorder="1" applyAlignment="1">
      <alignment horizontal="center" vertical="center" wrapText="1"/>
      <protection/>
    </xf>
    <xf numFmtId="0" fontId="21" fillId="34" borderId="10" xfId="53" applyFont="1" applyFill="1" applyBorder="1" applyAlignment="1">
      <alignment horizontal="center" vertical="center" wrapText="1"/>
      <protection/>
    </xf>
    <xf numFmtId="0" fontId="21" fillId="34" borderId="11" xfId="53" applyFont="1" applyFill="1" applyBorder="1" applyAlignment="1">
      <alignment horizontal="center" vertical="center" wrapText="1"/>
      <protection/>
    </xf>
    <xf numFmtId="0" fontId="21" fillId="34" borderId="38" xfId="53" applyFont="1" applyFill="1" applyBorder="1" applyAlignment="1">
      <alignment horizontal="center" vertical="center" wrapText="1"/>
      <protection/>
    </xf>
    <xf numFmtId="0" fontId="21" fillId="34" borderId="40" xfId="53" applyFont="1" applyFill="1" applyBorder="1" applyAlignment="1">
      <alignment horizontal="center" vertical="center" wrapText="1"/>
      <protection/>
    </xf>
    <xf numFmtId="0" fontId="21" fillId="34" borderId="39" xfId="53" applyFont="1" applyFill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left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44" xfId="53" applyFont="1" applyBorder="1" applyAlignment="1">
      <alignment horizontal="left" vertical="center" wrapText="1"/>
      <protection/>
    </xf>
    <xf numFmtId="0" fontId="14" fillId="34" borderId="32" xfId="0" applyFont="1" applyFill="1" applyBorder="1" applyAlignment="1">
      <alignment horizontal="left" vertical="center"/>
    </xf>
    <xf numFmtId="0" fontId="14" fillId="34" borderId="33" xfId="0" applyFont="1" applyFill="1" applyBorder="1" applyAlignment="1">
      <alignment horizontal="left" vertical="center"/>
    </xf>
    <xf numFmtId="0" fontId="14" fillId="34" borderId="34" xfId="0" applyFont="1" applyFill="1" applyBorder="1" applyAlignment="1">
      <alignment horizontal="left" vertical="center"/>
    </xf>
    <xf numFmtId="0" fontId="16" fillId="40" borderId="23" xfId="55" applyNumberFormat="1" applyFont="1" applyFill="1" applyBorder="1" applyAlignment="1">
      <alignment horizontal="center" vertical="center" wrapText="1"/>
    </xf>
    <xf numFmtId="0" fontId="16" fillId="40" borderId="31" xfId="55" applyNumberFormat="1" applyFont="1" applyFill="1" applyBorder="1" applyAlignment="1">
      <alignment horizontal="center" vertical="center" wrapText="1"/>
    </xf>
    <xf numFmtId="0" fontId="17" fillId="1" borderId="32" xfId="0" applyFont="1" applyFill="1" applyBorder="1" applyAlignment="1">
      <alignment horizontal="center" vertical="center" wrapText="1"/>
    </xf>
    <xf numFmtId="0" fontId="17" fillId="1" borderId="33" xfId="0" applyFont="1" applyFill="1" applyBorder="1" applyAlignment="1">
      <alignment horizontal="center" vertical="center" wrapText="1"/>
    </xf>
    <xf numFmtId="0" fontId="17" fillId="1" borderId="34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38" xfId="0" applyFont="1" applyFill="1" applyBorder="1" applyAlignment="1">
      <alignment horizontal="left" vertical="center" wrapText="1"/>
    </xf>
    <xf numFmtId="0" fontId="0" fillId="38" borderId="40" xfId="0" applyFont="1" applyFill="1" applyBorder="1" applyAlignment="1">
      <alignment horizontal="left" vertical="center" wrapText="1"/>
    </xf>
    <xf numFmtId="0" fontId="0" fillId="38" borderId="39" xfId="0" applyFont="1" applyFill="1" applyBorder="1" applyAlignment="1">
      <alignment horizontal="left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14" fontId="9" fillId="0" borderId="32" xfId="0" applyNumberFormat="1" applyFont="1" applyFill="1" applyBorder="1" applyAlignment="1">
      <alignment horizontal="center"/>
    </xf>
    <xf numFmtId="14" fontId="9" fillId="0" borderId="33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left" vertical="center"/>
    </xf>
    <xf numFmtId="0" fontId="0" fillId="38" borderId="37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16" fillId="1" borderId="45" xfId="0" applyFont="1" applyFill="1" applyBorder="1" applyAlignment="1">
      <alignment horizontal="center" vertical="center"/>
    </xf>
    <xf numFmtId="0" fontId="16" fillId="1" borderId="46" xfId="0" applyFont="1" applyFill="1" applyBorder="1" applyAlignment="1">
      <alignment horizontal="center" vertical="center"/>
    </xf>
    <xf numFmtId="0" fontId="16" fillId="1" borderId="4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left" vertical="center"/>
    </xf>
    <xf numFmtId="0" fontId="14" fillId="34" borderId="40" xfId="0" applyFont="1" applyFill="1" applyBorder="1" applyAlignment="1">
      <alignment horizontal="left" vertical="center"/>
    </xf>
    <xf numFmtId="0" fontId="14" fillId="34" borderId="39" xfId="0" applyFont="1" applyFill="1" applyBorder="1" applyAlignment="1">
      <alignment horizontal="left" vertical="center"/>
    </xf>
    <xf numFmtId="0" fontId="16" fillId="0" borderId="13" xfId="55" applyNumberFormat="1" applyFont="1" applyFill="1" applyBorder="1" applyAlignment="1">
      <alignment horizontal="center" vertical="center" wrapText="1"/>
    </xf>
    <xf numFmtId="0" fontId="16" fillId="0" borderId="36" xfId="55" applyNumberFormat="1" applyFont="1" applyFill="1" applyBorder="1" applyAlignment="1">
      <alignment horizontal="center" vertical="center" wrapText="1"/>
    </xf>
    <xf numFmtId="0" fontId="16" fillId="0" borderId="23" xfId="55" applyNumberFormat="1" applyFont="1" applyFill="1" applyBorder="1" applyAlignment="1">
      <alignment horizontal="center" vertical="center" wrapText="1"/>
    </xf>
    <xf numFmtId="0" fontId="16" fillId="0" borderId="48" xfId="55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0" fontId="16" fillId="1" borderId="33" xfId="0" applyFont="1" applyFill="1" applyBorder="1" applyAlignment="1">
      <alignment horizontal="center" vertical="center"/>
    </xf>
    <xf numFmtId="0" fontId="16" fillId="1" borderId="34" xfId="0" applyFont="1" applyFill="1" applyBorder="1" applyAlignment="1">
      <alignment horizontal="center" vertical="center"/>
    </xf>
    <xf numFmtId="0" fontId="16" fillId="0" borderId="15" xfId="55" applyNumberFormat="1" applyFont="1" applyFill="1" applyBorder="1" applyAlignment="1">
      <alignment horizontal="center" vertical="center" wrapText="1"/>
    </xf>
    <xf numFmtId="0" fontId="16" fillId="0" borderId="35" xfId="55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4" fillId="34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16" fillId="0" borderId="16" xfId="55" applyNumberFormat="1" applyFont="1" applyFill="1" applyBorder="1" applyAlignment="1">
      <alignment horizontal="center" vertical="center" wrapText="1"/>
    </xf>
    <xf numFmtId="0" fontId="16" fillId="0" borderId="30" xfId="55" applyNumberFormat="1" applyFont="1" applyFill="1" applyBorder="1" applyAlignment="1">
      <alignment horizontal="center" vertical="center" wrapText="1"/>
    </xf>
    <xf numFmtId="0" fontId="16" fillId="0" borderId="28" xfId="55" applyNumberFormat="1" applyFont="1" applyFill="1" applyBorder="1" applyAlignment="1">
      <alignment horizontal="center" vertical="center" wrapText="1"/>
    </xf>
    <xf numFmtId="0" fontId="16" fillId="0" borderId="44" xfId="55" applyNumberFormat="1" applyFont="1" applyFill="1" applyBorder="1" applyAlignment="1">
      <alignment horizontal="center" vertical="center" wrapText="1"/>
    </xf>
    <xf numFmtId="0" fontId="16" fillId="0" borderId="29" xfId="55" applyNumberFormat="1" applyFont="1" applyFill="1" applyBorder="1" applyAlignment="1">
      <alignment horizontal="center" vertical="center" wrapText="1"/>
    </xf>
    <xf numFmtId="0" fontId="16" fillId="0" borderId="47" xfId="55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7" fillId="41" borderId="49" xfId="0" applyFont="1" applyFill="1" applyBorder="1" applyAlignment="1">
      <alignment horizontal="center" vertical="center" wrapText="1"/>
    </xf>
    <xf numFmtId="0" fontId="17" fillId="41" borderId="50" xfId="0" applyFont="1" applyFill="1" applyBorder="1" applyAlignment="1">
      <alignment horizontal="center" vertical="center" wrapText="1"/>
    </xf>
    <xf numFmtId="0" fontId="17" fillId="41" borderId="51" xfId="0" applyFont="1" applyFill="1" applyBorder="1" applyAlignment="1">
      <alignment horizontal="center" vertical="center" wrapText="1"/>
    </xf>
    <xf numFmtId="0" fontId="17" fillId="41" borderId="38" xfId="0" applyFont="1" applyFill="1" applyBorder="1" applyAlignment="1">
      <alignment horizontal="center" vertical="center" wrapText="1"/>
    </xf>
    <xf numFmtId="0" fontId="17" fillId="41" borderId="40" xfId="0" applyFont="1" applyFill="1" applyBorder="1" applyAlignment="1">
      <alignment horizontal="center" vertical="center" wrapText="1"/>
    </xf>
    <xf numFmtId="0" fontId="17" fillId="41" borderId="3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219075</xdr:rowOff>
    </xdr:from>
    <xdr:to>
      <xdr:col>2</xdr:col>
      <xdr:colOff>542925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tabSelected="1" zoomScale="70" zoomScaleNormal="70" zoomScalePageLayoutView="0" workbookViewId="0" topLeftCell="A1">
      <selection activeCell="E48" sqref="E48:L48"/>
    </sheetView>
  </sheetViews>
  <sheetFormatPr defaultColWidth="11.00390625" defaultRowHeight="14.25"/>
  <cols>
    <col min="1" max="1" width="2.625" style="108" customWidth="1"/>
    <col min="2" max="3" width="11.00390625" style="103" customWidth="1"/>
    <col min="4" max="10" width="12.875" style="103" customWidth="1"/>
    <col min="11" max="12" width="12.25390625" style="103" customWidth="1"/>
    <col min="13" max="13" width="2.625" style="108" customWidth="1"/>
    <col min="14" max="14" width="11.00390625" style="122" customWidth="1"/>
    <col min="15" max="15" width="0" style="122" hidden="1" customWidth="1"/>
    <col min="16" max="16" width="13.375" style="122" hidden="1" customWidth="1"/>
    <col min="17" max="44" width="11.00390625" style="122" customWidth="1"/>
    <col min="45" max="16384" width="11.00390625" style="103" customWidth="1"/>
  </cols>
  <sheetData>
    <row r="1" spans="2:12" ht="12.75" customHeight="1" thickBo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24.75" customHeight="1">
      <c r="B2" s="172"/>
      <c r="C2" s="173"/>
      <c r="D2" s="178" t="s">
        <v>103</v>
      </c>
      <c r="E2" s="179"/>
      <c r="F2" s="179"/>
      <c r="G2" s="179"/>
      <c r="H2" s="179"/>
      <c r="I2" s="179"/>
      <c r="J2" s="180"/>
      <c r="K2" s="187" t="s">
        <v>164</v>
      </c>
      <c r="L2" s="188"/>
    </row>
    <row r="3" spans="2:12" ht="24.75" customHeight="1" thickBot="1">
      <c r="B3" s="174"/>
      <c r="C3" s="175"/>
      <c r="D3" s="181"/>
      <c r="E3" s="182"/>
      <c r="F3" s="182"/>
      <c r="G3" s="182"/>
      <c r="H3" s="182"/>
      <c r="I3" s="182"/>
      <c r="J3" s="183"/>
      <c r="K3" s="189"/>
      <c r="L3" s="190"/>
    </row>
    <row r="4" spans="2:12" ht="24.75" customHeight="1">
      <c r="B4" s="174"/>
      <c r="C4" s="175"/>
      <c r="D4" s="181"/>
      <c r="E4" s="182"/>
      <c r="F4" s="182"/>
      <c r="G4" s="182"/>
      <c r="H4" s="182"/>
      <c r="I4" s="182"/>
      <c r="J4" s="183"/>
      <c r="K4" s="187" t="s">
        <v>104</v>
      </c>
      <c r="L4" s="188"/>
    </row>
    <row r="5" spans="2:12" ht="24.75" customHeight="1" thickBot="1">
      <c r="B5" s="176"/>
      <c r="C5" s="177"/>
      <c r="D5" s="184"/>
      <c r="E5" s="185"/>
      <c r="F5" s="185"/>
      <c r="G5" s="185"/>
      <c r="H5" s="185"/>
      <c r="I5" s="185"/>
      <c r="J5" s="186"/>
      <c r="K5" s="189"/>
      <c r="L5" s="190"/>
    </row>
    <row r="6" spans="2:12" ht="22.5" customHeight="1" thickBot="1">
      <c r="B6" s="159" t="s">
        <v>105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12" ht="15.75" customHeight="1" thickBot="1">
      <c r="B7" s="159" t="s">
        <v>106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2:12" ht="97.5" customHeight="1" thickBot="1">
      <c r="B8" s="191" t="s">
        <v>153</v>
      </c>
      <c r="C8" s="192"/>
      <c r="D8" s="192"/>
      <c r="E8" s="192"/>
      <c r="F8" s="192"/>
      <c r="G8" s="192"/>
      <c r="H8" s="192"/>
      <c r="I8" s="192"/>
      <c r="J8" s="192"/>
      <c r="K8" s="192"/>
      <c r="L8" s="193"/>
    </row>
    <row r="9" spans="2:12" ht="15.75" customHeight="1" thickBot="1">
      <c r="B9" s="159" t="s">
        <v>107</v>
      </c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2:12" ht="15" thickBot="1">
      <c r="B10" s="194" t="s">
        <v>108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6"/>
    </row>
    <row r="11" spans="2:12" ht="15.75" customHeight="1" thickBot="1">
      <c r="B11" s="159" t="s">
        <v>109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1"/>
    </row>
    <row r="12" spans="2:12" ht="15" customHeight="1" thickBot="1">
      <c r="B12" s="197" t="s">
        <v>110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9"/>
    </row>
    <row r="13" spans="2:12" ht="15.75" customHeight="1" thickBot="1">
      <c r="B13" s="159" t="s">
        <v>111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1"/>
    </row>
    <row r="14" spans="2:12" ht="15" customHeight="1" thickBot="1">
      <c r="B14" s="202" t="s">
        <v>154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4"/>
    </row>
    <row r="15" spans="2:12" ht="15.75" customHeight="1" thickBot="1">
      <c r="B15" s="159" t="s">
        <v>112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1"/>
    </row>
    <row r="16" spans="2:12" ht="15" customHeight="1" thickBot="1">
      <c r="B16" s="202" t="s">
        <v>113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4"/>
    </row>
    <row r="17" spans="2:12" ht="36" customHeight="1" thickBot="1">
      <c r="B17" s="159" t="s">
        <v>114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2:12" ht="52.5" customHeight="1">
      <c r="B18" s="162" t="s">
        <v>115</v>
      </c>
      <c r="C18" s="163"/>
      <c r="D18" s="205"/>
      <c r="E18" s="206" t="s">
        <v>155</v>
      </c>
      <c r="F18" s="166"/>
      <c r="G18" s="166"/>
      <c r="H18" s="166"/>
      <c r="I18" s="166"/>
      <c r="J18" s="166"/>
      <c r="K18" s="166"/>
      <c r="L18" s="167"/>
    </row>
    <row r="19" spans="2:12" ht="52.5" customHeight="1">
      <c r="B19" s="153" t="s">
        <v>116</v>
      </c>
      <c r="C19" s="154"/>
      <c r="D19" s="169"/>
      <c r="E19" s="168" t="s">
        <v>156</v>
      </c>
      <c r="F19" s="157"/>
      <c r="G19" s="157"/>
      <c r="H19" s="157"/>
      <c r="I19" s="157"/>
      <c r="J19" s="157"/>
      <c r="K19" s="157"/>
      <c r="L19" s="158"/>
    </row>
    <row r="20" spans="2:12" ht="52.5" customHeight="1">
      <c r="B20" s="153" t="s">
        <v>117</v>
      </c>
      <c r="C20" s="154"/>
      <c r="D20" s="169"/>
      <c r="E20" s="170" t="s">
        <v>118</v>
      </c>
      <c r="F20" s="157"/>
      <c r="G20" s="157"/>
      <c r="H20" s="157"/>
      <c r="I20" s="157"/>
      <c r="J20" s="157"/>
      <c r="K20" s="157"/>
      <c r="L20" s="158"/>
    </row>
    <row r="21" spans="2:12" ht="52.5" customHeight="1">
      <c r="B21" s="153" t="s">
        <v>119</v>
      </c>
      <c r="C21" s="154"/>
      <c r="D21" s="169"/>
      <c r="E21" s="168" t="s">
        <v>120</v>
      </c>
      <c r="F21" s="157"/>
      <c r="G21" s="157"/>
      <c r="H21" s="157"/>
      <c r="I21" s="157"/>
      <c r="J21" s="157"/>
      <c r="K21" s="157"/>
      <c r="L21" s="158"/>
    </row>
    <row r="22" spans="2:12" ht="52.5" customHeight="1" thickBot="1">
      <c r="B22" s="141" t="s">
        <v>121</v>
      </c>
      <c r="C22" s="142"/>
      <c r="D22" s="207"/>
      <c r="E22" s="208" t="s">
        <v>122</v>
      </c>
      <c r="F22" s="145"/>
      <c r="G22" s="145"/>
      <c r="H22" s="145"/>
      <c r="I22" s="145"/>
      <c r="J22" s="145"/>
      <c r="K22" s="145"/>
      <c r="L22" s="146"/>
    </row>
    <row r="23" spans="2:12" ht="14.25" customHeight="1">
      <c r="B23" s="209" t="s">
        <v>123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1"/>
    </row>
    <row r="24" spans="2:12" ht="19.5" customHeight="1" thickBot="1"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4"/>
    </row>
    <row r="25" spans="2:12" ht="31.5" customHeight="1" thickBot="1">
      <c r="B25" s="159" t="s">
        <v>144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2:12" ht="52.5" customHeight="1">
      <c r="B26" s="162" t="s">
        <v>117</v>
      </c>
      <c r="C26" s="163"/>
      <c r="D26" s="164"/>
      <c r="E26" s="206" t="s">
        <v>124</v>
      </c>
      <c r="F26" s="166"/>
      <c r="G26" s="166"/>
      <c r="H26" s="166"/>
      <c r="I26" s="166"/>
      <c r="J26" s="166"/>
      <c r="K26" s="166"/>
      <c r="L26" s="167"/>
    </row>
    <row r="27" spans="2:16" ht="52.5" customHeight="1">
      <c r="B27" s="153" t="s">
        <v>125</v>
      </c>
      <c r="C27" s="154"/>
      <c r="D27" s="155"/>
      <c r="E27" s="215" t="s">
        <v>126</v>
      </c>
      <c r="F27" s="216"/>
      <c r="G27" s="216"/>
      <c r="H27" s="216"/>
      <c r="I27" s="216"/>
      <c r="J27" s="216"/>
      <c r="K27" s="216"/>
      <c r="L27" s="217"/>
      <c r="O27" s="123">
        <v>515000</v>
      </c>
      <c r="P27" s="123">
        <f>+O27*(1+4%)</f>
        <v>535600</v>
      </c>
    </row>
    <row r="28" spans="2:16" ht="52.5" customHeight="1">
      <c r="B28" s="153" t="s">
        <v>121</v>
      </c>
      <c r="C28" s="154"/>
      <c r="D28" s="155"/>
      <c r="E28" s="215" t="s">
        <v>127</v>
      </c>
      <c r="F28" s="216"/>
      <c r="G28" s="216"/>
      <c r="H28" s="216"/>
      <c r="I28" s="216"/>
      <c r="J28" s="216"/>
      <c r="K28" s="216"/>
      <c r="L28" s="217"/>
      <c r="O28" s="123"/>
      <c r="P28" s="123"/>
    </row>
    <row r="29" spans="2:16" ht="59.25" customHeight="1" thickBot="1">
      <c r="B29" s="141" t="s">
        <v>128</v>
      </c>
      <c r="C29" s="142"/>
      <c r="D29" s="143"/>
      <c r="E29" s="171" t="s">
        <v>157</v>
      </c>
      <c r="F29" s="145"/>
      <c r="G29" s="145"/>
      <c r="H29" s="145"/>
      <c r="I29" s="145"/>
      <c r="J29" s="145"/>
      <c r="K29" s="145"/>
      <c r="L29" s="146"/>
      <c r="O29" s="123">
        <v>535600</v>
      </c>
      <c r="P29" s="124">
        <f>+O29*30000</f>
        <v>16068000000</v>
      </c>
    </row>
    <row r="30" spans="2:12" ht="16.5" customHeight="1" thickBot="1">
      <c r="B30" s="159" t="s">
        <v>129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</row>
    <row r="31" spans="2:12" ht="52.5" customHeight="1">
      <c r="B31" s="162" t="s">
        <v>130</v>
      </c>
      <c r="C31" s="163"/>
      <c r="D31" s="164"/>
      <c r="E31" s="206" t="s">
        <v>131</v>
      </c>
      <c r="F31" s="166"/>
      <c r="G31" s="166"/>
      <c r="H31" s="166"/>
      <c r="I31" s="166"/>
      <c r="J31" s="166"/>
      <c r="K31" s="166"/>
      <c r="L31" s="167"/>
    </row>
    <row r="32" spans="2:12" ht="52.5" customHeight="1">
      <c r="B32" s="153" t="s">
        <v>125</v>
      </c>
      <c r="C32" s="154"/>
      <c r="D32" s="155"/>
      <c r="E32" s="170" t="s">
        <v>132</v>
      </c>
      <c r="F32" s="157"/>
      <c r="G32" s="157"/>
      <c r="H32" s="157"/>
      <c r="I32" s="157"/>
      <c r="J32" s="157"/>
      <c r="K32" s="157"/>
      <c r="L32" s="158"/>
    </row>
    <row r="33" spans="2:12" ht="52.5" customHeight="1" thickBot="1">
      <c r="B33" s="141" t="s">
        <v>121</v>
      </c>
      <c r="C33" s="142"/>
      <c r="D33" s="143"/>
      <c r="E33" s="171" t="s">
        <v>158</v>
      </c>
      <c r="F33" s="145"/>
      <c r="G33" s="145"/>
      <c r="H33" s="145"/>
      <c r="I33" s="145"/>
      <c r="J33" s="145"/>
      <c r="K33" s="145"/>
      <c r="L33" s="146"/>
    </row>
    <row r="34" spans="2:12" ht="16.5" customHeight="1" thickBot="1">
      <c r="B34" s="159" t="s">
        <v>159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1"/>
    </row>
    <row r="35" spans="2:12" ht="93.75" customHeight="1">
      <c r="B35" s="162" t="s">
        <v>133</v>
      </c>
      <c r="C35" s="163"/>
      <c r="D35" s="164"/>
      <c r="E35" s="165" t="s">
        <v>160</v>
      </c>
      <c r="F35" s="166"/>
      <c r="G35" s="166"/>
      <c r="H35" s="166"/>
      <c r="I35" s="166"/>
      <c r="J35" s="166"/>
      <c r="K35" s="166"/>
      <c r="L35" s="167"/>
    </row>
    <row r="36" spans="2:12" ht="94.5" customHeight="1">
      <c r="B36" s="153" t="s">
        <v>134</v>
      </c>
      <c r="C36" s="154"/>
      <c r="D36" s="155"/>
      <c r="E36" s="156" t="s">
        <v>161</v>
      </c>
      <c r="F36" s="157"/>
      <c r="G36" s="157"/>
      <c r="H36" s="157"/>
      <c r="I36" s="157"/>
      <c r="J36" s="157"/>
      <c r="K36" s="157"/>
      <c r="L36" s="158"/>
    </row>
    <row r="37" spans="2:12" ht="165" customHeight="1">
      <c r="B37" s="153" t="s">
        <v>117</v>
      </c>
      <c r="C37" s="154"/>
      <c r="D37" s="155"/>
      <c r="E37" s="156" t="s">
        <v>135</v>
      </c>
      <c r="F37" s="157"/>
      <c r="G37" s="157"/>
      <c r="H37" s="157"/>
      <c r="I37" s="157"/>
      <c r="J37" s="157"/>
      <c r="K37" s="157"/>
      <c r="L37" s="158"/>
    </row>
    <row r="38" spans="2:12" ht="116.25" customHeight="1">
      <c r="B38" s="153" t="s">
        <v>125</v>
      </c>
      <c r="C38" s="154"/>
      <c r="D38" s="155"/>
      <c r="E38" s="156" t="s">
        <v>136</v>
      </c>
      <c r="F38" s="157"/>
      <c r="G38" s="157"/>
      <c r="H38" s="157"/>
      <c r="I38" s="157"/>
      <c r="J38" s="157"/>
      <c r="K38" s="157"/>
      <c r="L38" s="158"/>
    </row>
    <row r="39" spans="2:12" ht="75" customHeight="1" thickBot="1">
      <c r="B39" s="141" t="s">
        <v>121</v>
      </c>
      <c r="C39" s="142"/>
      <c r="D39" s="143"/>
      <c r="E39" s="144" t="s">
        <v>137</v>
      </c>
      <c r="F39" s="145"/>
      <c r="G39" s="145"/>
      <c r="H39" s="145"/>
      <c r="I39" s="145"/>
      <c r="J39" s="145"/>
      <c r="K39" s="145"/>
      <c r="L39" s="146"/>
    </row>
    <row r="40" spans="2:12" ht="16.5" customHeight="1" thickBot="1">
      <c r="B40" s="159" t="s">
        <v>162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1"/>
    </row>
    <row r="41" spans="2:12" ht="35.25" customHeight="1">
      <c r="B41" s="162" t="s">
        <v>117</v>
      </c>
      <c r="C41" s="163"/>
      <c r="D41" s="164"/>
      <c r="E41" s="165" t="s">
        <v>138</v>
      </c>
      <c r="F41" s="166"/>
      <c r="G41" s="166"/>
      <c r="H41" s="166"/>
      <c r="I41" s="166"/>
      <c r="J41" s="166"/>
      <c r="K41" s="166"/>
      <c r="L41" s="167"/>
    </row>
    <row r="42" spans="2:12" ht="31.5" customHeight="1">
      <c r="B42" s="153" t="s">
        <v>125</v>
      </c>
      <c r="C42" s="154"/>
      <c r="D42" s="155"/>
      <c r="E42" s="156" t="s">
        <v>139</v>
      </c>
      <c r="F42" s="157"/>
      <c r="G42" s="157"/>
      <c r="H42" s="157"/>
      <c r="I42" s="157"/>
      <c r="J42" s="157"/>
      <c r="K42" s="157"/>
      <c r="L42" s="158"/>
    </row>
    <row r="43" spans="2:12" ht="76.5" customHeight="1" thickBot="1">
      <c r="B43" s="141" t="s">
        <v>121</v>
      </c>
      <c r="C43" s="142"/>
      <c r="D43" s="143"/>
      <c r="E43" s="144" t="s">
        <v>140</v>
      </c>
      <c r="F43" s="145"/>
      <c r="G43" s="145"/>
      <c r="H43" s="145"/>
      <c r="I43" s="145"/>
      <c r="J43" s="145"/>
      <c r="K43" s="145"/>
      <c r="L43" s="146"/>
    </row>
    <row r="44" spans="2:12" ht="31.5" customHeight="1" thickBot="1">
      <c r="B44" s="159" t="s">
        <v>163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1"/>
    </row>
    <row r="45" spans="2:12" ht="52.5" customHeight="1">
      <c r="B45" s="162" t="s">
        <v>117</v>
      </c>
      <c r="C45" s="163"/>
      <c r="D45" s="164"/>
      <c r="E45" s="165" t="s">
        <v>141</v>
      </c>
      <c r="F45" s="166"/>
      <c r="G45" s="166"/>
      <c r="H45" s="166"/>
      <c r="I45" s="166"/>
      <c r="J45" s="166"/>
      <c r="K45" s="166"/>
      <c r="L45" s="167"/>
    </row>
    <row r="46" spans="2:12" ht="52.5" customHeight="1">
      <c r="B46" s="153" t="s">
        <v>125</v>
      </c>
      <c r="C46" s="154"/>
      <c r="D46" s="155"/>
      <c r="E46" s="156" t="s">
        <v>142</v>
      </c>
      <c r="F46" s="157"/>
      <c r="G46" s="157"/>
      <c r="H46" s="157"/>
      <c r="I46" s="157"/>
      <c r="J46" s="157"/>
      <c r="K46" s="157"/>
      <c r="L46" s="158"/>
    </row>
    <row r="47" spans="2:12" ht="47.25" customHeight="1" thickBot="1">
      <c r="B47" s="141" t="s">
        <v>121</v>
      </c>
      <c r="C47" s="142"/>
      <c r="D47" s="143"/>
      <c r="E47" s="144" t="s">
        <v>143</v>
      </c>
      <c r="F47" s="145"/>
      <c r="G47" s="145"/>
      <c r="H47" s="145"/>
      <c r="I47" s="145"/>
      <c r="J47" s="145"/>
      <c r="K47" s="145"/>
      <c r="L47" s="146"/>
    </row>
    <row r="48" spans="1:44" s="1" customFormat="1" ht="25.5" customHeight="1" thickBot="1">
      <c r="A48" s="33"/>
      <c r="B48" s="147" t="s">
        <v>86</v>
      </c>
      <c r="C48" s="148"/>
      <c r="D48" s="149"/>
      <c r="E48" s="150">
        <v>40905</v>
      </c>
      <c r="F48" s="151"/>
      <c r="G48" s="151"/>
      <c r="H48" s="151"/>
      <c r="I48" s="151"/>
      <c r="J48" s="151"/>
      <c r="K48" s="151"/>
      <c r="L48" s="152"/>
      <c r="M48" s="108"/>
      <c r="N48" s="125"/>
      <c r="O48" s="125"/>
      <c r="P48" s="125"/>
      <c r="Q48" s="126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</row>
    <row r="49" spans="2:12" ht="14.2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="122" customFormat="1" ht="14.25"/>
    <row r="51" s="122" customFormat="1" ht="14.25"/>
    <row r="52" s="122" customFormat="1" ht="14.25"/>
    <row r="53" s="122" customFormat="1" ht="14.25"/>
    <row r="54" s="122" customFormat="1" ht="14.25"/>
    <row r="55" s="122" customFormat="1" ht="14.25"/>
    <row r="56" s="122" customFormat="1" ht="14.25"/>
    <row r="57" s="122" customFormat="1" ht="14.25"/>
    <row r="58" s="122" customFormat="1" ht="14.25"/>
    <row r="59" s="122" customFormat="1" ht="14.25"/>
    <row r="60" s="122" customFormat="1" ht="14.25"/>
    <row r="61" s="122" customFormat="1" ht="14.25"/>
    <row r="62" s="122" customFormat="1" ht="14.25"/>
    <row r="63" s="122" customFormat="1" ht="14.25"/>
    <row r="64" s="122" customFormat="1" ht="14.25"/>
    <row r="65" s="122" customFormat="1" ht="14.25"/>
    <row r="66" s="122" customFormat="1" ht="14.25"/>
    <row r="67" s="122" customFormat="1" ht="14.25"/>
    <row r="68" s="122" customFormat="1" ht="14.25"/>
    <row r="69" s="122" customFormat="1" ht="14.25"/>
    <row r="70" s="122" customFormat="1" ht="14.25"/>
    <row r="71" s="122" customFormat="1" ht="14.25"/>
    <row r="72" s="122" customFormat="1" ht="14.25"/>
    <row r="73" s="122" customFormat="1" ht="14.25"/>
    <row r="74" s="122" customFormat="1" ht="14.25"/>
    <row r="75" s="122" customFormat="1" ht="14.25"/>
    <row r="76" s="122" customFormat="1" ht="14.25"/>
    <row r="77" s="122" customFormat="1" ht="14.25"/>
    <row r="78" s="122" customFormat="1" ht="14.25"/>
    <row r="79" s="122" customFormat="1" ht="14.25"/>
    <row r="80" s="122" customFormat="1" ht="14.25"/>
    <row r="81" s="122" customFormat="1" ht="14.25"/>
    <row r="82" s="122" customFormat="1" ht="14.25"/>
    <row r="83" s="122" customFormat="1" ht="14.25"/>
    <row r="84" s="122" customFormat="1" ht="14.25"/>
    <row r="85" s="122" customFormat="1" ht="14.25"/>
    <row r="86" s="122" customFormat="1" ht="14.25"/>
    <row r="87" s="122" customFormat="1" ht="14.25"/>
    <row r="88" s="122" customFormat="1" ht="14.25"/>
    <row r="89" s="122" customFormat="1" ht="14.25"/>
    <row r="90" s="122" customFormat="1" ht="14.25"/>
    <row r="91" s="122" customFormat="1" ht="14.25"/>
    <row r="92" s="122" customFormat="1" ht="14.25"/>
    <row r="93" s="122" customFormat="1" ht="14.25"/>
    <row r="94" s="122" customFormat="1" ht="14.25"/>
    <row r="95" s="122" customFormat="1" ht="14.25"/>
    <row r="96" s="122" customFormat="1" ht="14.25"/>
    <row r="97" s="122" customFormat="1" ht="14.25"/>
    <row r="98" s="122" customFormat="1" ht="14.25"/>
    <row r="99" s="122" customFormat="1" ht="14.25"/>
    <row r="100" s="122" customFormat="1" ht="14.25"/>
    <row r="101" s="122" customFormat="1" ht="14.25"/>
    <row r="102" s="122" customFormat="1" ht="14.25"/>
    <row r="103" s="122" customFormat="1" ht="14.25"/>
    <row r="104" s="122" customFormat="1" ht="14.25"/>
    <row r="105" s="122" customFormat="1" ht="14.25"/>
    <row r="106" s="122" customFormat="1" ht="14.25"/>
    <row r="107" s="122" customFormat="1" ht="14.25"/>
    <row r="108" s="122" customFormat="1" ht="14.25"/>
    <row r="109" s="122" customFormat="1" ht="14.25"/>
    <row r="110" s="122" customFormat="1" ht="14.25"/>
    <row r="111" s="122" customFormat="1" ht="14.25"/>
    <row r="112" s="122" customFormat="1" ht="14.25"/>
    <row r="113" s="122" customFormat="1" ht="14.25"/>
    <row r="114" s="122" customFormat="1" ht="14.25"/>
    <row r="115" s="122" customFormat="1" ht="14.25"/>
    <row r="116" s="122" customFormat="1" ht="14.25"/>
    <row r="117" s="122" customFormat="1" ht="14.25"/>
    <row r="118" s="122" customFormat="1" ht="14.25"/>
    <row r="119" s="122" customFormat="1" ht="14.25"/>
    <row r="120" s="122" customFormat="1" ht="14.25"/>
    <row r="121" s="122" customFormat="1" ht="14.25"/>
    <row r="122" s="122" customFormat="1" ht="14.25"/>
    <row r="123" s="122" customFormat="1" ht="14.25"/>
    <row r="124" s="122" customFormat="1" ht="14.25"/>
    <row r="125" s="122" customFormat="1" ht="14.25"/>
    <row r="126" s="122" customFormat="1" ht="14.25"/>
    <row r="127" s="122" customFormat="1" ht="14.25"/>
    <row r="128" s="122" customFormat="1" ht="14.25"/>
    <row r="129" s="122" customFormat="1" ht="14.25"/>
    <row r="130" s="122" customFormat="1" ht="14.25"/>
    <row r="131" s="122" customFormat="1" ht="14.25"/>
    <row r="132" s="122" customFormat="1" ht="14.25"/>
    <row r="133" s="122" customFormat="1" ht="14.25"/>
    <row r="134" s="122" customFormat="1" ht="14.25"/>
    <row r="135" s="122" customFormat="1" ht="14.25"/>
    <row r="136" s="122" customFormat="1" ht="14.25"/>
    <row r="137" s="122" customFormat="1" ht="14.25"/>
    <row r="138" s="122" customFormat="1" ht="14.25"/>
    <row r="139" s="122" customFormat="1" ht="14.25"/>
    <row r="140" s="122" customFormat="1" ht="14.25"/>
    <row r="141" s="122" customFormat="1" ht="14.25"/>
    <row r="142" s="122" customFormat="1" ht="14.25"/>
    <row r="143" s="122" customFormat="1" ht="14.25"/>
    <row r="144" s="122" customFormat="1" ht="14.25"/>
    <row r="145" s="122" customFormat="1" ht="14.25"/>
    <row r="146" s="122" customFormat="1" ht="14.25"/>
    <row r="147" s="122" customFormat="1" ht="14.25"/>
    <row r="148" s="122" customFormat="1" ht="14.25"/>
    <row r="149" s="122" customFormat="1" ht="14.25"/>
    <row r="150" s="122" customFormat="1" ht="14.25"/>
    <row r="151" s="122" customFormat="1" ht="14.25"/>
    <row r="152" s="122" customFormat="1" ht="14.25"/>
    <row r="153" s="122" customFormat="1" ht="14.25"/>
    <row r="154" s="122" customFormat="1" ht="14.25"/>
    <row r="155" s="122" customFormat="1" ht="14.25"/>
    <row r="156" s="122" customFormat="1" ht="14.25"/>
    <row r="157" s="122" customFormat="1" ht="14.25"/>
    <row r="158" s="122" customFormat="1" ht="14.25"/>
    <row r="159" s="122" customFormat="1" ht="14.25"/>
    <row r="160" s="122" customFormat="1" ht="14.25"/>
    <row r="161" s="122" customFormat="1" ht="14.25"/>
    <row r="162" s="122" customFormat="1" ht="14.25"/>
    <row r="163" s="122" customFormat="1" ht="14.25"/>
    <row r="164" s="122" customFormat="1" ht="14.25"/>
    <row r="165" s="122" customFormat="1" ht="14.25"/>
    <row r="166" s="122" customFormat="1" ht="14.25"/>
    <row r="167" s="122" customFormat="1" ht="14.25"/>
    <row r="168" s="122" customFormat="1" ht="14.25"/>
    <row r="169" s="122" customFormat="1" ht="14.25"/>
    <row r="170" s="122" customFormat="1" ht="14.25"/>
    <row r="171" s="122" customFormat="1" ht="14.25"/>
    <row r="172" s="122" customFormat="1" ht="14.25"/>
    <row r="173" s="122" customFormat="1" ht="14.25"/>
    <row r="174" s="122" customFormat="1" ht="14.25"/>
    <row r="175" s="122" customFormat="1" ht="14.25"/>
    <row r="176" s="122" customFormat="1" ht="14.25"/>
    <row r="177" s="122" customFormat="1" ht="14.25"/>
    <row r="178" s="122" customFormat="1" ht="14.25"/>
    <row r="179" s="122" customFormat="1" ht="14.25"/>
    <row r="180" s="122" customFormat="1" ht="14.25"/>
    <row r="181" s="122" customFormat="1" ht="14.25"/>
    <row r="182" s="122" customFormat="1" ht="14.25"/>
    <row r="183" s="122" customFormat="1" ht="14.25"/>
    <row r="184" s="122" customFormat="1" ht="14.25"/>
    <row r="185" s="122" customFormat="1" ht="14.25"/>
    <row r="186" s="122" customFormat="1" ht="14.25"/>
    <row r="187" s="122" customFormat="1" ht="14.25"/>
    <row r="188" s="122" customFormat="1" ht="14.25"/>
    <row r="189" s="122" customFormat="1" ht="14.25"/>
    <row r="190" s="122" customFormat="1" ht="14.25"/>
    <row r="191" s="122" customFormat="1" ht="14.25"/>
    <row r="192" s="122" customFormat="1" ht="14.25"/>
    <row r="193" s="122" customFormat="1" ht="14.25"/>
    <row r="194" s="122" customFormat="1" ht="14.25"/>
    <row r="195" s="122" customFormat="1" ht="14.25"/>
    <row r="196" s="122" customFormat="1" ht="14.25"/>
    <row r="197" s="122" customFormat="1" ht="14.25"/>
    <row r="198" s="122" customFormat="1" ht="14.25"/>
    <row r="199" s="122" customFormat="1" ht="14.25"/>
    <row r="200" s="122" customFormat="1" ht="14.25"/>
    <row r="201" s="122" customFormat="1" ht="14.25"/>
    <row r="202" s="122" customFormat="1" ht="14.25"/>
    <row r="203" s="122" customFormat="1" ht="14.25"/>
    <row r="204" s="122" customFormat="1" ht="14.25"/>
    <row r="205" s="122" customFormat="1" ht="14.25"/>
    <row r="206" s="122" customFormat="1" ht="14.25"/>
    <row r="207" s="122" customFormat="1" ht="14.25"/>
    <row r="208" s="122" customFormat="1" ht="14.25"/>
    <row r="209" s="122" customFormat="1" ht="14.25"/>
    <row r="210" s="122" customFormat="1" ht="14.25"/>
    <row r="211" s="122" customFormat="1" ht="14.25"/>
    <row r="212" s="122" customFormat="1" ht="14.25"/>
    <row r="213" s="122" customFormat="1" ht="14.25"/>
    <row r="214" s="122" customFormat="1" ht="14.25"/>
    <row r="215" s="122" customFormat="1" ht="14.25"/>
    <row r="216" s="122" customFormat="1" ht="14.25"/>
    <row r="217" s="122" customFormat="1" ht="14.25"/>
    <row r="218" s="122" customFormat="1" ht="14.25"/>
    <row r="219" s="122" customFormat="1" ht="14.25"/>
    <row r="220" s="122" customFormat="1" ht="14.25"/>
    <row r="221" s="122" customFormat="1" ht="14.25"/>
    <row r="222" s="122" customFormat="1" ht="14.25"/>
    <row r="223" s="122" customFormat="1" ht="14.25"/>
    <row r="224" s="122" customFormat="1" ht="14.25"/>
    <row r="225" s="122" customFormat="1" ht="14.25"/>
    <row r="226" s="122" customFormat="1" ht="14.25"/>
    <row r="227" s="122" customFormat="1" ht="14.25"/>
    <row r="228" s="122" customFormat="1" ht="14.25"/>
    <row r="229" s="122" customFormat="1" ht="14.25"/>
    <row r="230" s="122" customFormat="1" ht="14.25"/>
    <row r="231" s="122" customFormat="1" ht="14.25"/>
    <row r="232" s="122" customFormat="1" ht="14.25"/>
    <row r="233" s="122" customFormat="1" ht="14.25"/>
    <row r="234" s="122" customFormat="1" ht="14.25"/>
    <row r="235" s="122" customFormat="1" ht="14.25"/>
    <row r="236" s="122" customFormat="1" ht="14.25"/>
    <row r="237" s="122" customFormat="1" ht="14.25"/>
    <row r="238" s="122" customFormat="1" ht="14.25"/>
    <row r="239" s="122" customFormat="1" ht="14.25"/>
    <row r="240" s="122" customFormat="1" ht="14.25"/>
    <row r="241" s="122" customFormat="1" ht="14.25"/>
    <row r="242" s="122" customFormat="1" ht="14.25"/>
    <row r="243" s="122" customFormat="1" ht="14.25"/>
    <row r="244" s="122" customFormat="1" ht="14.25"/>
    <row r="245" s="122" customFormat="1" ht="14.25"/>
    <row r="246" s="122" customFormat="1" ht="14.25"/>
    <row r="247" s="122" customFormat="1" ht="14.25"/>
    <row r="248" s="122" customFormat="1" ht="14.25"/>
    <row r="249" s="122" customFormat="1" ht="14.25"/>
    <row r="250" s="122" customFormat="1" ht="14.25"/>
    <row r="251" s="122" customFormat="1" ht="14.25"/>
    <row r="252" s="122" customFormat="1" ht="14.25"/>
    <row r="253" s="122" customFormat="1" ht="14.25"/>
    <row r="254" s="122" customFormat="1" ht="14.25"/>
    <row r="255" s="122" customFormat="1" ht="14.25"/>
    <row r="256" s="122" customFormat="1" ht="14.25"/>
    <row r="257" s="122" customFormat="1" ht="14.25"/>
    <row r="258" s="122" customFormat="1" ht="14.25"/>
    <row r="259" s="122" customFormat="1" ht="14.25"/>
    <row r="260" s="122" customFormat="1" ht="14.25"/>
    <row r="261" s="122" customFormat="1" ht="14.25"/>
    <row r="262" s="122" customFormat="1" ht="14.25"/>
    <row r="263" s="122" customFormat="1" ht="14.25"/>
    <row r="264" s="122" customFormat="1" ht="14.25"/>
    <row r="265" s="122" customFormat="1" ht="14.25"/>
    <row r="266" s="122" customFormat="1" ht="14.25"/>
    <row r="267" s="122" customFormat="1" ht="14.25"/>
    <row r="268" s="122" customFormat="1" ht="14.25"/>
    <row r="269" s="122" customFormat="1" ht="14.25"/>
    <row r="270" s="122" customFormat="1" ht="14.25"/>
    <row r="271" s="122" customFormat="1" ht="14.25"/>
    <row r="272" s="122" customFormat="1" ht="14.25"/>
    <row r="273" s="122" customFormat="1" ht="14.25"/>
    <row r="274" s="122" customFormat="1" ht="14.25"/>
    <row r="275" s="122" customFormat="1" ht="14.25"/>
    <row r="276" s="122" customFormat="1" ht="14.25"/>
    <row r="277" s="122" customFormat="1" ht="14.25"/>
    <row r="278" s="122" customFormat="1" ht="14.25"/>
    <row r="279" s="122" customFormat="1" ht="14.25"/>
    <row r="280" s="122" customFormat="1" ht="14.25"/>
    <row r="281" s="122" customFormat="1" ht="14.25"/>
    <row r="282" s="122" customFormat="1" ht="14.25"/>
    <row r="283" s="122" customFormat="1" ht="14.25"/>
    <row r="284" s="122" customFormat="1" ht="14.25"/>
    <row r="285" s="122" customFormat="1" ht="14.25"/>
    <row r="286" s="122" customFormat="1" ht="14.25"/>
    <row r="287" s="122" customFormat="1" ht="14.25"/>
    <row r="288" s="122" customFormat="1" ht="14.25"/>
    <row r="289" s="122" customFormat="1" ht="14.25"/>
    <row r="290" s="122" customFormat="1" ht="14.25"/>
  </sheetData>
  <sheetProtection/>
  <mergeCells count="70">
    <mergeCell ref="E39:L39"/>
    <mergeCell ref="B45:D45"/>
    <mergeCell ref="E45:L45"/>
    <mergeCell ref="B46:D46"/>
    <mergeCell ref="E46:L46"/>
    <mergeCell ref="B43:D43"/>
    <mergeCell ref="E43:L43"/>
    <mergeCell ref="B44:L44"/>
    <mergeCell ref="B39:D39"/>
    <mergeCell ref="B30:L30"/>
    <mergeCell ref="B31:D31"/>
    <mergeCell ref="E31:L31"/>
    <mergeCell ref="B32:D32"/>
    <mergeCell ref="B38:D38"/>
    <mergeCell ref="E38:L38"/>
    <mergeCell ref="B35:D35"/>
    <mergeCell ref="E35:L35"/>
    <mergeCell ref="B37:D37"/>
    <mergeCell ref="E37:L37"/>
    <mergeCell ref="B27:D27"/>
    <mergeCell ref="E27:L27"/>
    <mergeCell ref="B28:D28"/>
    <mergeCell ref="E28:L28"/>
    <mergeCell ref="B29:D29"/>
    <mergeCell ref="E29:L29"/>
    <mergeCell ref="B17:L17"/>
    <mergeCell ref="B18:D18"/>
    <mergeCell ref="B26:D26"/>
    <mergeCell ref="E26:L26"/>
    <mergeCell ref="B22:D22"/>
    <mergeCell ref="E22:L22"/>
    <mergeCell ref="B23:L24"/>
    <mergeCell ref="B25:L25"/>
    <mergeCell ref="E18:L18"/>
    <mergeCell ref="B19:D19"/>
    <mergeCell ref="B10:L10"/>
    <mergeCell ref="B12:L12"/>
    <mergeCell ref="B13:L13"/>
    <mergeCell ref="B15:L15"/>
    <mergeCell ref="B16:L16"/>
    <mergeCell ref="B11:L11"/>
    <mergeCell ref="B14:L14"/>
    <mergeCell ref="B2:C5"/>
    <mergeCell ref="D2:J5"/>
    <mergeCell ref="K2:L3"/>
    <mergeCell ref="K4:L5"/>
    <mergeCell ref="B7:L7"/>
    <mergeCell ref="B9:L9"/>
    <mergeCell ref="B6:L6"/>
    <mergeCell ref="B8:L8"/>
    <mergeCell ref="E19:L19"/>
    <mergeCell ref="B20:D20"/>
    <mergeCell ref="E20:L20"/>
    <mergeCell ref="B21:D21"/>
    <mergeCell ref="E21:L21"/>
    <mergeCell ref="E42:L42"/>
    <mergeCell ref="E32:L32"/>
    <mergeCell ref="B33:D33"/>
    <mergeCell ref="E33:L33"/>
    <mergeCell ref="B34:L34"/>
    <mergeCell ref="B47:D47"/>
    <mergeCell ref="E47:L47"/>
    <mergeCell ref="B48:D48"/>
    <mergeCell ref="E48:L48"/>
    <mergeCell ref="B36:D36"/>
    <mergeCell ref="E36:L36"/>
    <mergeCell ref="B40:L40"/>
    <mergeCell ref="B41:D41"/>
    <mergeCell ref="E41:L41"/>
    <mergeCell ref="B42:D42"/>
  </mergeCells>
  <printOptions/>
  <pageMargins left="0.7" right="0.7" top="0.75" bottom="0.75" header="0.3" footer="0.3"/>
  <pageSetup fitToHeight="0" fitToWidth="1" horizontalDpi="600" verticalDpi="600" orientation="portrait" scale="61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9"/>
  <sheetViews>
    <sheetView showGridLines="0" view="pageBreakPreview" zoomScale="80" zoomScaleNormal="60" zoomScaleSheetLayoutView="80" zoomScalePageLayoutView="0" workbookViewId="0" topLeftCell="A1">
      <selection activeCell="D57" sqref="D57:P57"/>
    </sheetView>
  </sheetViews>
  <sheetFormatPr defaultColWidth="11.00390625" defaultRowHeight="14.25"/>
  <cols>
    <col min="1" max="1" width="2.625" style="33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33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33" customFormat="1" ht="13.5" thickBot="1">
      <c r="N1" s="41"/>
      <c r="O1" s="41"/>
      <c r="P1" s="42"/>
    </row>
    <row r="2" spans="2:16" ht="14.25" customHeight="1">
      <c r="B2" s="275"/>
      <c r="C2" s="276"/>
      <c r="D2" s="178" t="s">
        <v>84</v>
      </c>
      <c r="E2" s="290"/>
      <c r="F2" s="290"/>
      <c r="G2" s="290"/>
      <c r="H2" s="290"/>
      <c r="I2" s="290"/>
      <c r="J2" s="290"/>
      <c r="K2" s="290"/>
      <c r="L2" s="290"/>
      <c r="M2" s="291"/>
      <c r="N2" s="281" t="s">
        <v>166</v>
      </c>
      <c r="O2" s="282"/>
      <c r="P2" s="283"/>
    </row>
    <row r="3" spans="2:16" ht="14.25" customHeight="1">
      <c r="B3" s="277"/>
      <c r="C3" s="278"/>
      <c r="D3" s="292"/>
      <c r="E3" s="293"/>
      <c r="F3" s="293"/>
      <c r="G3" s="293"/>
      <c r="H3" s="293"/>
      <c r="I3" s="293"/>
      <c r="J3" s="293"/>
      <c r="K3" s="293"/>
      <c r="L3" s="293"/>
      <c r="M3" s="294"/>
      <c r="N3" s="284"/>
      <c r="O3" s="285"/>
      <c r="P3" s="286"/>
    </row>
    <row r="4" spans="2:16" ht="14.25" customHeight="1" thickBot="1">
      <c r="B4" s="277"/>
      <c r="C4" s="278"/>
      <c r="D4" s="292"/>
      <c r="E4" s="293"/>
      <c r="F4" s="293"/>
      <c r="G4" s="293"/>
      <c r="H4" s="293"/>
      <c r="I4" s="293"/>
      <c r="J4" s="293"/>
      <c r="K4" s="293"/>
      <c r="L4" s="293"/>
      <c r="M4" s="294"/>
      <c r="N4" s="287"/>
      <c r="O4" s="288"/>
      <c r="P4" s="289"/>
    </row>
    <row r="5" spans="2:16" ht="14.25" customHeight="1">
      <c r="B5" s="277"/>
      <c r="C5" s="278"/>
      <c r="D5" s="292"/>
      <c r="E5" s="293"/>
      <c r="F5" s="293"/>
      <c r="G5" s="293"/>
      <c r="H5" s="293"/>
      <c r="I5" s="293"/>
      <c r="J5" s="293"/>
      <c r="K5" s="293"/>
      <c r="L5" s="293"/>
      <c r="M5" s="294"/>
      <c r="N5" s="281" t="s">
        <v>92</v>
      </c>
      <c r="O5" s="282"/>
      <c r="P5" s="283"/>
    </row>
    <row r="6" spans="2:16" ht="14.25" customHeight="1">
      <c r="B6" s="277"/>
      <c r="C6" s="278"/>
      <c r="D6" s="292"/>
      <c r="E6" s="293"/>
      <c r="F6" s="293"/>
      <c r="G6" s="293"/>
      <c r="H6" s="293"/>
      <c r="I6" s="293"/>
      <c r="J6" s="293"/>
      <c r="K6" s="293"/>
      <c r="L6" s="293"/>
      <c r="M6" s="294"/>
      <c r="N6" s="284"/>
      <c r="O6" s="285"/>
      <c r="P6" s="286"/>
    </row>
    <row r="7" spans="2:19" ht="15" customHeight="1" thickBot="1">
      <c r="B7" s="279"/>
      <c r="C7" s="280"/>
      <c r="D7" s="295"/>
      <c r="E7" s="296"/>
      <c r="F7" s="296"/>
      <c r="G7" s="296"/>
      <c r="H7" s="296"/>
      <c r="I7" s="296"/>
      <c r="J7" s="296"/>
      <c r="K7" s="296"/>
      <c r="L7" s="296"/>
      <c r="M7" s="297"/>
      <c r="N7" s="287"/>
      <c r="O7" s="288"/>
      <c r="P7" s="289"/>
      <c r="S7" s="1" t="s">
        <v>102</v>
      </c>
    </row>
    <row r="8" spans="2:19" s="34" customFormat="1" ht="13.5" customHeight="1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S8" s="119">
        <v>0.0438</v>
      </c>
    </row>
    <row r="9" spans="1:17" s="8" customFormat="1" ht="18.75" thickBot="1">
      <c r="A9" s="35"/>
      <c r="B9" s="298" t="s">
        <v>24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300"/>
      <c r="Q9" s="35"/>
    </row>
    <row r="10" spans="1:17" s="30" customFormat="1" ht="75" customHeight="1">
      <c r="A10" s="36"/>
      <c r="B10" s="58" t="s">
        <v>76</v>
      </c>
      <c r="C10" s="57" t="s">
        <v>0</v>
      </c>
      <c r="D10" s="57" t="s">
        <v>85</v>
      </c>
      <c r="E10" s="267" t="s">
        <v>75</v>
      </c>
      <c r="F10" s="301"/>
      <c r="G10" s="58" t="s">
        <v>76</v>
      </c>
      <c r="H10" s="57" t="s">
        <v>0</v>
      </c>
      <c r="I10" s="57" t="s">
        <v>78</v>
      </c>
      <c r="J10" s="267" t="s">
        <v>75</v>
      </c>
      <c r="K10" s="268"/>
      <c r="L10" s="128" t="s">
        <v>76</v>
      </c>
      <c r="M10" s="57" t="s">
        <v>0</v>
      </c>
      <c r="N10" s="57" t="s">
        <v>78</v>
      </c>
      <c r="O10" s="267" t="s">
        <v>75</v>
      </c>
      <c r="P10" s="268"/>
      <c r="Q10" s="36"/>
    </row>
    <row r="11" spans="1:17" s="30" customFormat="1" ht="15" customHeight="1">
      <c r="A11" s="36"/>
      <c r="B11" s="64">
        <v>131250</v>
      </c>
      <c r="C11" s="59" t="s">
        <v>56</v>
      </c>
      <c r="D11" s="63">
        <v>0.8</v>
      </c>
      <c r="E11" s="253">
        <v>18</v>
      </c>
      <c r="F11" s="263"/>
      <c r="G11" s="64">
        <v>121270</v>
      </c>
      <c r="H11" s="59" t="s">
        <v>8</v>
      </c>
      <c r="I11" s="63">
        <v>0.8</v>
      </c>
      <c r="J11" s="263">
        <v>6</v>
      </c>
      <c r="K11" s="264"/>
      <c r="L11" s="92">
        <v>111510</v>
      </c>
      <c r="M11" s="59" t="s">
        <v>70</v>
      </c>
      <c r="N11" s="109">
        <v>0.8</v>
      </c>
      <c r="O11" s="263">
        <v>10</v>
      </c>
      <c r="P11" s="264"/>
      <c r="Q11" s="36"/>
    </row>
    <row r="12" spans="1:21" s="30" customFormat="1" ht="15">
      <c r="A12" s="36"/>
      <c r="B12" s="64">
        <v>121030</v>
      </c>
      <c r="C12" s="59" t="s">
        <v>2</v>
      </c>
      <c r="D12" s="63">
        <v>0.8</v>
      </c>
      <c r="E12" s="253">
        <v>12</v>
      </c>
      <c r="F12" s="263"/>
      <c r="G12" s="64">
        <v>121300</v>
      </c>
      <c r="H12" s="59" t="s">
        <v>9</v>
      </c>
      <c r="I12" s="63">
        <v>0.8</v>
      </c>
      <c r="J12" s="263">
        <v>6</v>
      </c>
      <c r="K12" s="264"/>
      <c r="L12" s="92">
        <v>121600</v>
      </c>
      <c r="M12" s="59" t="s">
        <v>12</v>
      </c>
      <c r="N12" s="109">
        <v>0.8</v>
      </c>
      <c r="O12" s="263">
        <v>12</v>
      </c>
      <c r="P12" s="264"/>
      <c r="Q12" s="36"/>
      <c r="R12" s="1"/>
      <c r="U12" s="120">
        <f>7000000*(1+S8)</f>
        <v>7306600</v>
      </c>
    </row>
    <row r="13" spans="1:17" s="30" customFormat="1" ht="12.75">
      <c r="A13" s="36"/>
      <c r="B13" s="64">
        <v>121060</v>
      </c>
      <c r="C13" s="59" t="s">
        <v>3</v>
      </c>
      <c r="D13" s="63">
        <v>0.8</v>
      </c>
      <c r="E13" s="253">
        <v>6</v>
      </c>
      <c r="F13" s="263"/>
      <c r="G13" s="64">
        <v>121330</v>
      </c>
      <c r="H13" s="59" t="s">
        <v>11</v>
      </c>
      <c r="I13" s="63">
        <v>0.8</v>
      </c>
      <c r="J13" s="263">
        <v>6</v>
      </c>
      <c r="K13" s="264"/>
      <c r="L13" s="92">
        <v>121880</v>
      </c>
      <c r="M13" s="59" t="s">
        <v>66</v>
      </c>
      <c r="N13" s="63">
        <v>0.8</v>
      </c>
      <c r="O13" s="263">
        <v>12</v>
      </c>
      <c r="P13" s="264"/>
      <c r="Q13" s="36"/>
    </row>
    <row r="14" spans="1:17" s="30" customFormat="1" ht="24">
      <c r="A14" s="36"/>
      <c r="B14" s="64">
        <v>111050</v>
      </c>
      <c r="C14" s="59" t="s">
        <v>1</v>
      </c>
      <c r="D14" s="63">
        <v>0.8</v>
      </c>
      <c r="E14" s="253">
        <v>6</v>
      </c>
      <c r="F14" s="263"/>
      <c r="G14" s="64">
        <v>111400</v>
      </c>
      <c r="H14" s="60" t="s">
        <v>97</v>
      </c>
      <c r="I14" s="121">
        <v>2300000</v>
      </c>
      <c r="J14" s="263">
        <v>7</v>
      </c>
      <c r="K14" s="264"/>
      <c r="L14" s="92">
        <v>131110</v>
      </c>
      <c r="M14" s="59" t="s">
        <v>64</v>
      </c>
      <c r="N14" s="63">
        <v>0.8</v>
      </c>
      <c r="O14" s="263">
        <v>12</v>
      </c>
      <c r="P14" s="264"/>
      <c r="Q14" s="36"/>
    </row>
    <row r="15" spans="2:16" ht="24">
      <c r="B15" s="64">
        <v>121070</v>
      </c>
      <c r="C15" s="59" t="s">
        <v>4</v>
      </c>
      <c r="D15" s="63">
        <v>0.8</v>
      </c>
      <c r="E15" s="253">
        <v>6</v>
      </c>
      <c r="F15" s="263"/>
      <c r="G15" s="64">
        <v>111410</v>
      </c>
      <c r="H15" s="60" t="s">
        <v>99</v>
      </c>
      <c r="I15" s="121">
        <v>2300000</v>
      </c>
      <c r="J15" s="263">
        <v>10</v>
      </c>
      <c r="K15" s="264"/>
      <c r="L15" s="92">
        <v>110000</v>
      </c>
      <c r="M15" s="59" t="s">
        <v>74</v>
      </c>
      <c r="N15" s="63">
        <v>0.8</v>
      </c>
      <c r="O15" s="263">
        <v>24</v>
      </c>
      <c r="P15" s="264"/>
    </row>
    <row r="16" spans="2:21" ht="36">
      <c r="B16" s="64">
        <v>111100</v>
      </c>
      <c r="C16" s="59" t="s">
        <v>98</v>
      </c>
      <c r="D16" s="121">
        <v>3150000</v>
      </c>
      <c r="E16" s="253">
        <v>8</v>
      </c>
      <c r="F16" s="263"/>
      <c r="G16" s="64">
        <v>111490</v>
      </c>
      <c r="H16" s="60" t="s">
        <v>148</v>
      </c>
      <c r="I16" s="121">
        <v>2300000</v>
      </c>
      <c r="J16" s="263">
        <v>7</v>
      </c>
      <c r="K16" s="264"/>
      <c r="L16" s="92">
        <v>121420</v>
      </c>
      <c r="M16" s="59" t="s">
        <v>14</v>
      </c>
      <c r="N16" s="63">
        <v>0.8</v>
      </c>
      <c r="O16" s="263">
        <v>6</v>
      </c>
      <c r="P16" s="264"/>
      <c r="S16" s="120">
        <f>3000000*(1+S8)</f>
        <v>3131400</v>
      </c>
      <c r="U16" s="120">
        <f>2200000*(1+S8)</f>
        <v>2296360</v>
      </c>
    </row>
    <row r="17" spans="2:16" ht="24">
      <c r="B17" s="64">
        <v>131050</v>
      </c>
      <c r="C17" s="59" t="s">
        <v>58</v>
      </c>
      <c r="D17" s="63">
        <v>0.8</v>
      </c>
      <c r="E17" s="253">
        <v>15</v>
      </c>
      <c r="F17" s="263"/>
      <c r="G17" s="64">
        <v>111430</v>
      </c>
      <c r="H17" s="60" t="s">
        <v>149</v>
      </c>
      <c r="I17" s="121">
        <v>2300000</v>
      </c>
      <c r="J17" s="263">
        <v>10</v>
      </c>
      <c r="K17" s="264"/>
      <c r="L17" s="92">
        <v>121390</v>
      </c>
      <c r="M17" s="59" t="s">
        <v>15</v>
      </c>
      <c r="N17" s="63">
        <v>0.8</v>
      </c>
      <c r="O17" s="263">
        <v>6</v>
      </c>
      <c r="P17" s="264"/>
    </row>
    <row r="18" spans="2:19" ht="24">
      <c r="B18" s="64">
        <v>111150</v>
      </c>
      <c r="C18" s="59" t="s">
        <v>87</v>
      </c>
      <c r="D18" s="121">
        <v>3250000</v>
      </c>
      <c r="E18" s="253">
        <v>8</v>
      </c>
      <c r="F18" s="263"/>
      <c r="G18" s="64">
        <v>111440</v>
      </c>
      <c r="H18" s="60" t="s">
        <v>100</v>
      </c>
      <c r="I18" s="121">
        <v>2300000</v>
      </c>
      <c r="J18" s="263">
        <v>7</v>
      </c>
      <c r="K18" s="264"/>
      <c r="L18" s="92">
        <v>121580</v>
      </c>
      <c r="M18" s="59" t="s">
        <v>61</v>
      </c>
      <c r="N18" s="63">
        <v>0.8</v>
      </c>
      <c r="O18" s="263">
        <v>6</v>
      </c>
      <c r="P18" s="264"/>
      <c r="S18" s="120">
        <f>3100000*(1+S8)</f>
        <v>3235780</v>
      </c>
    </row>
    <row r="19" spans="2:19" ht="24.75" customHeight="1">
      <c r="B19" s="64">
        <v>111200</v>
      </c>
      <c r="C19" s="59" t="s">
        <v>88</v>
      </c>
      <c r="D19" s="121">
        <v>2600000</v>
      </c>
      <c r="E19" s="253">
        <v>8</v>
      </c>
      <c r="F19" s="263"/>
      <c r="G19" s="64">
        <v>111460</v>
      </c>
      <c r="H19" s="60" t="s">
        <v>101</v>
      </c>
      <c r="I19" s="121">
        <v>2300000</v>
      </c>
      <c r="J19" s="263">
        <v>10</v>
      </c>
      <c r="K19" s="264"/>
      <c r="L19" s="92">
        <v>111550</v>
      </c>
      <c r="M19" s="59" t="s">
        <v>89</v>
      </c>
      <c r="N19" s="121">
        <v>1450000</v>
      </c>
      <c r="O19" s="263">
        <v>6</v>
      </c>
      <c r="P19" s="264"/>
      <c r="S19" s="120">
        <f>2500000*(1+S8)</f>
        <v>2609500</v>
      </c>
    </row>
    <row r="20" spans="2:16" ht="36">
      <c r="B20" s="64">
        <v>121090</v>
      </c>
      <c r="C20" s="59" t="s">
        <v>5</v>
      </c>
      <c r="D20" s="63">
        <v>0.8</v>
      </c>
      <c r="E20" s="253">
        <v>6</v>
      </c>
      <c r="F20" s="263"/>
      <c r="G20" s="64">
        <v>111470</v>
      </c>
      <c r="H20" s="60" t="s">
        <v>150</v>
      </c>
      <c r="I20" s="121">
        <v>2300000</v>
      </c>
      <c r="J20" s="263">
        <v>7</v>
      </c>
      <c r="K20" s="264"/>
      <c r="L20" s="92">
        <v>111600</v>
      </c>
      <c r="M20" s="59" t="s">
        <v>90</v>
      </c>
      <c r="N20" s="121">
        <v>1900000</v>
      </c>
      <c r="O20" s="263">
        <v>6</v>
      </c>
      <c r="P20" s="264"/>
    </row>
    <row r="21" spans="2:21" ht="24">
      <c r="B21" s="64">
        <v>111250</v>
      </c>
      <c r="C21" s="59" t="s">
        <v>6</v>
      </c>
      <c r="D21" s="63">
        <v>0.8</v>
      </c>
      <c r="E21" s="253">
        <v>6</v>
      </c>
      <c r="F21" s="263"/>
      <c r="G21" s="64">
        <v>111480</v>
      </c>
      <c r="H21" s="60" t="s">
        <v>151</v>
      </c>
      <c r="I21" s="121">
        <v>2300000</v>
      </c>
      <c r="J21" s="263">
        <v>10</v>
      </c>
      <c r="K21" s="264"/>
      <c r="L21" s="92">
        <v>121680</v>
      </c>
      <c r="M21" s="59" t="s">
        <v>22</v>
      </c>
      <c r="N21" s="121">
        <v>7500000</v>
      </c>
      <c r="O21" s="263">
        <v>12</v>
      </c>
      <c r="P21" s="264"/>
      <c r="U21" s="120">
        <f>1400000*(1+S8)</f>
        <v>1461320</v>
      </c>
    </row>
    <row r="22" spans="2:21" ht="15">
      <c r="B22" s="64">
        <v>121150</v>
      </c>
      <c r="C22" s="59" t="s">
        <v>20</v>
      </c>
      <c r="D22" s="63">
        <v>0.8</v>
      </c>
      <c r="E22" s="253">
        <v>12</v>
      </c>
      <c r="F22" s="263"/>
      <c r="G22" s="64">
        <v>131150</v>
      </c>
      <c r="H22" s="59" t="s">
        <v>62</v>
      </c>
      <c r="I22" s="63">
        <v>0.8</v>
      </c>
      <c r="J22" s="263">
        <v>18</v>
      </c>
      <c r="K22" s="264"/>
      <c r="L22" s="92">
        <v>121690</v>
      </c>
      <c r="M22" s="59" t="s">
        <v>23</v>
      </c>
      <c r="N22" s="121">
        <v>8250000</v>
      </c>
      <c r="O22" s="263">
        <v>12</v>
      </c>
      <c r="P22" s="264"/>
      <c r="U22" s="120">
        <f>1800000*(1+S8)</f>
        <v>1878840</v>
      </c>
    </row>
    <row r="23" spans="2:21" ht="15">
      <c r="B23" s="64">
        <v>121180</v>
      </c>
      <c r="C23" s="59" t="s">
        <v>21</v>
      </c>
      <c r="D23" s="63">
        <v>0.8</v>
      </c>
      <c r="E23" s="253">
        <v>12</v>
      </c>
      <c r="F23" s="263"/>
      <c r="G23" s="64">
        <v>111450</v>
      </c>
      <c r="H23" s="59" t="s">
        <v>10</v>
      </c>
      <c r="I23" s="63">
        <v>0.8</v>
      </c>
      <c r="J23" s="263">
        <v>6</v>
      </c>
      <c r="K23" s="264"/>
      <c r="L23" s="134">
        <v>121450</v>
      </c>
      <c r="M23" s="59" t="s">
        <v>16</v>
      </c>
      <c r="N23" s="63">
        <v>0.8</v>
      </c>
      <c r="O23" s="263">
        <v>12</v>
      </c>
      <c r="P23" s="264"/>
      <c r="U23" s="120">
        <f>7500000*(1+S8)</f>
        <v>7828500</v>
      </c>
    </row>
    <row r="24" spans="2:21" ht="15">
      <c r="B24" s="64">
        <v>121610</v>
      </c>
      <c r="C24" s="59" t="s">
        <v>7</v>
      </c>
      <c r="D24" s="63">
        <v>0.8</v>
      </c>
      <c r="E24" s="253">
        <v>12</v>
      </c>
      <c r="F24" s="263"/>
      <c r="G24" s="64">
        <v>111800</v>
      </c>
      <c r="H24" s="59" t="s">
        <v>19</v>
      </c>
      <c r="I24" s="63">
        <v>0.8</v>
      </c>
      <c r="J24" s="263">
        <v>24</v>
      </c>
      <c r="K24" s="264"/>
      <c r="L24" s="134">
        <v>111650</v>
      </c>
      <c r="M24" s="59" t="s">
        <v>147</v>
      </c>
      <c r="N24" s="63">
        <v>0.8</v>
      </c>
      <c r="O24" s="263">
        <v>12</v>
      </c>
      <c r="P24" s="264"/>
      <c r="U24" s="120">
        <f>8250000*(1+S8)</f>
        <v>8611350</v>
      </c>
    </row>
    <row r="25" spans="2:16" ht="12.75">
      <c r="B25" s="64">
        <v>121620</v>
      </c>
      <c r="C25" s="59" t="s">
        <v>60</v>
      </c>
      <c r="D25" s="63">
        <v>0.8</v>
      </c>
      <c r="E25" s="253">
        <v>12</v>
      </c>
      <c r="F25" s="254"/>
      <c r="G25" s="64">
        <v>121570</v>
      </c>
      <c r="H25" s="59" t="s">
        <v>57</v>
      </c>
      <c r="I25" s="63">
        <v>0.8</v>
      </c>
      <c r="J25" s="253">
        <v>6</v>
      </c>
      <c r="K25" s="254"/>
      <c r="L25" s="134">
        <v>131200</v>
      </c>
      <c r="M25" s="59" t="s">
        <v>63</v>
      </c>
      <c r="N25" s="121">
        <v>2100000</v>
      </c>
      <c r="O25" s="263">
        <v>18</v>
      </c>
      <c r="P25" s="264"/>
    </row>
    <row r="26" spans="2:21" ht="15">
      <c r="B26" s="64">
        <v>121700</v>
      </c>
      <c r="C26" s="59" t="s">
        <v>49</v>
      </c>
      <c r="D26" s="63">
        <v>0.8</v>
      </c>
      <c r="E26" s="253">
        <v>12</v>
      </c>
      <c r="F26" s="254"/>
      <c r="G26" s="64">
        <v>131100</v>
      </c>
      <c r="H26" s="59" t="s">
        <v>59</v>
      </c>
      <c r="I26" s="63">
        <v>0.8</v>
      </c>
      <c r="J26" s="253">
        <v>6</v>
      </c>
      <c r="K26" s="254"/>
      <c r="L26" s="92">
        <v>121480</v>
      </c>
      <c r="M26" s="59" t="s">
        <v>17</v>
      </c>
      <c r="N26" s="63">
        <v>0.8</v>
      </c>
      <c r="O26" s="263">
        <v>6</v>
      </c>
      <c r="P26" s="264"/>
      <c r="U26" s="120">
        <f>2000000*(1+S8)</f>
        <v>2087600.0000000002</v>
      </c>
    </row>
    <row r="27" spans="2:21" ht="15">
      <c r="B27" s="129">
        <v>121510</v>
      </c>
      <c r="C27" s="130" t="s">
        <v>65</v>
      </c>
      <c r="D27" s="131">
        <v>0.8</v>
      </c>
      <c r="E27" s="263">
        <v>24</v>
      </c>
      <c r="F27" s="264"/>
      <c r="G27" s="129">
        <v>121630</v>
      </c>
      <c r="H27" s="130" t="s">
        <v>165</v>
      </c>
      <c r="I27" s="131">
        <v>0.8</v>
      </c>
      <c r="J27" s="263">
        <v>12</v>
      </c>
      <c r="K27" s="264"/>
      <c r="L27" s="269"/>
      <c r="M27" s="270"/>
      <c r="N27" s="270"/>
      <c r="O27" s="270"/>
      <c r="P27" s="271"/>
      <c r="U27" s="120"/>
    </row>
    <row r="28" spans="2:16" ht="15" customHeight="1" thickBot="1">
      <c r="B28" s="65">
        <v>111350</v>
      </c>
      <c r="C28" s="62" t="s">
        <v>69</v>
      </c>
      <c r="D28" s="95">
        <v>0.8</v>
      </c>
      <c r="E28" s="261">
        <v>12</v>
      </c>
      <c r="F28" s="262"/>
      <c r="G28" s="65">
        <v>111500</v>
      </c>
      <c r="H28" s="62" t="s">
        <v>13</v>
      </c>
      <c r="I28" s="132">
        <v>7300000</v>
      </c>
      <c r="J28" s="265">
        <v>10</v>
      </c>
      <c r="K28" s="266"/>
      <c r="L28" s="272"/>
      <c r="M28" s="273"/>
      <c r="N28" s="273"/>
      <c r="O28" s="273"/>
      <c r="P28" s="274"/>
    </row>
    <row r="29" spans="2:16" s="108" customFormat="1" ht="13.5" customHeight="1" thickBot="1"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55"/>
      <c r="P29" s="56"/>
    </row>
    <row r="30" spans="2:16" ht="29.25" customHeight="1" thickBot="1">
      <c r="B30" s="256" t="s">
        <v>25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8"/>
    </row>
    <row r="31" spans="1:17" s="111" customFormat="1" ht="29.25" customHeight="1" thickBot="1">
      <c r="A31" s="110"/>
      <c r="B31" s="259" t="s">
        <v>67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31"/>
      <c r="P31" s="32"/>
      <c r="Q31" s="110"/>
    </row>
    <row r="32" spans="1:17" s="104" customFormat="1" ht="24">
      <c r="A32" s="105"/>
      <c r="B32" s="66">
        <v>132250</v>
      </c>
      <c r="C32" s="67" t="s">
        <v>77</v>
      </c>
      <c r="D32" s="96">
        <v>0.8</v>
      </c>
      <c r="E32" s="245">
        <v>12</v>
      </c>
      <c r="F32" s="246"/>
      <c r="G32" s="76">
        <v>132200</v>
      </c>
      <c r="H32" s="68" t="s">
        <v>46</v>
      </c>
      <c r="I32" s="96">
        <v>0.8</v>
      </c>
      <c r="J32" s="245">
        <v>24</v>
      </c>
      <c r="K32" s="246"/>
      <c r="L32" s="76">
        <v>133050</v>
      </c>
      <c r="M32" s="68" t="s">
        <v>51</v>
      </c>
      <c r="N32" s="96">
        <v>0.8</v>
      </c>
      <c r="O32" s="245">
        <v>24</v>
      </c>
      <c r="P32" s="246"/>
      <c r="Q32" s="105"/>
    </row>
    <row r="33" spans="1:17" s="104" customFormat="1" ht="14.25">
      <c r="A33" s="105"/>
      <c r="B33" s="69">
        <v>132040</v>
      </c>
      <c r="C33" s="70" t="s">
        <v>39</v>
      </c>
      <c r="D33" s="133">
        <v>3750000</v>
      </c>
      <c r="E33" s="253">
        <v>24</v>
      </c>
      <c r="F33" s="254"/>
      <c r="G33" s="77">
        <v>132210</v>
      </c>
      <c r="H33" s="70" t="s">
        <v>47</v>
      </c>
      <c r="I33" s="97">
        <v>0.8</v>
      </c>
      <c r="J33" s="253">
        <v>24</v>
      </c>
      <c r="K33" s="254"/>
      <c r="L33" s="77">
        <v>131400</v>
      </c>
      <c r="M33" s="71" t="s">
        <v>71</v>
      </c>
      <c r="N33" s="97">
        <v>0.8</v>
      </c>
      <c r="O33" s="253">
        <v>24</v>
      </c>
      <c r="P33" s="254"/>
      <c r="Q33" s="105"/>
    </row>
    <row r="34" spans="1:17" s="104" customFormat="1" ht="14.25">
      <c r="A34" s="105"/>
      <c r="B34" s="69">
        <v>132070</v>
      </c>
      <c r="C34" s="70" t="s">
        <v>81</v>
      </c>
      <c r="D34" s="97">
        <v>0.8</v>
      </c>
      <c r="E34" s="253">
        <v>24</v>
      </c>
      <c r="F34" s="254"/>
      <c r="G34" s="77">
        <v>132060</v>
      </c>
      <c r="H34" s="70" t="s">
        <v>41</v>
      </c>
      <c r="I34" s="97">
        <v>0.8</v>
      </c>
      <c r="J34" s="253">
        <v>24</v>
      </c>
      <c r="K34" s="254"/>
      <c r="L34" s="77">
        <v>131500</v>
      </c>
      <c r="M34" s="72" t="s">
        <v>72</v>
      </c>
      <c r="N34" s="97">
        <v>0.8</v>
      </c>
      <c r="O34" s="253">
        <v>24</v>
      </c>
      <c r="P34" s="254"/>
      <c r="Q34" s="105"/>
    </row>
    <row r="35" spans="1:17" s="104" customFormat="1" ht="14.25">
      <c r="A35" s="105"/>
      <c r="B35" s="69">
        <v>132050</v>
      </c>
      <c r="C35" s="70" t="s">
        <v>40</v>
      </c>
      <c r="D35" s="97">
        <v>0.8</v>
      </c>
      <c r="E35" s="253">
        <v>24</v>
      </c>
      <c r="F35" s="254"/>
      <c r="G35" s="77">
        <v>132100</v>
      </c>
      <c r="H35" s="70" t="s">
        <v>48</v>
      </c>
      <c r="I35" s="97">
        <v>0.8</v>
      </c>
      <c r="J35" s="253">
        <v>24</v>
      </c>
      <c r="K35" s="254"/>
      <c r="L35" s="77">
        <v>132150</v>
      </c>
      <c r="M35" s="70" t="s">
        <v>52</v>
      </c>
      <c r="N35" s="97">
        <v>0.8</v>
      </c>
      <c r="O35" s="253">
        <v>24</v>
      </c>
      <c r="P35" s="254"/>
      <c r="Q35" s="105"/>
    </row>
    <row r="36" spans="1:17" s="104" customFormat="1" ht="24">
      <c r="A36" s="105"/>
      <c r="B36" s="69">
        <v>132460</v>
      </c>
      <c r="C36" s="73" t="s">
        <v>44</v>
      </c>
      <c r="D36" s="97">
        <v>0.8</v>
      </c>
      <c r="E36" s="253">
        <v>24</v>
      </c>
      <c r="F36" s="254"/>
      <c r="G36" s="77">
        <v>132450</v>
      </c>
      <c r="H36" s="72" t="s">
        <v>91</v>
      </c>
      <c r="I36" s="97">
        <v>0.8</v>
      </c>
      <c r="J36" s="253">
        <v>24</v>
      </c>
      <c r="K36" s="254"/>
      <c r="L36" s="77">
        <v>132600</v>
      </c>
      <c r="M36" s="70" t="s">
        <v>53</v>
      </c>
      <c r="N36" s="97">
        <v>0.8</v>
      </c>
      <c r="O36" s="253">
        <v>24</v>
      </c>
      <c r="P36" s="254"/>
      <c r="Q36" s="105"/>
    </row>
    <row r="37" spans="1:17" s="104" customFormat="1" ht="14.25">
      <c r="A37" s="105"/>
      <c r="B37" s="69">
        <v>132310</v>
      </c>
      <c r="C37" s="70" t="s">
        <v>43</v>
      </c>
      <c r="D37" s="97">
        <v>0.8</v>
      </c>
      <c r="E37" s="253">
        <v>24</v>
      </c>
      <c r="F37" s="254"/>
      <c r="G37" s="77">
        <v>133020</v>
      </c>
      <c r="H37" s="70" t="s">
        <v>18</v>
      </c>
      <c r="I37" s="97">
        <v>0.8</v>
      </c>
      <c r="J37" s="253">
        <v>24</v>
      </c>
      <c r="K37" s="254"/>
      <c r="L37" s="77">
        <v>133010</v>
      </c>
      <c r="M37" s="70" t="s">
        <v>54</v>
      </c>
      <c r="N37" s="97">
        <v>0.8</v>
      </c>
      <c r="O37" s="253">
        <v>24</v>
      </c>
      <c r="P37" s="254"/>
      <c r="Q37" s="105"/>
    </row>
    <row r="38" spans="1:17" s="104" customFormat="1" ht="14.25">
      <c r="A38" s="105"/>
      <c r="B38" s="69">
        <v>132300</v>
      </c>
      <c r="C38" s="70" t="s">
        <v>42</v>
      </c>
      <c r="D38" s="97">
        <v>0.8</v>
      </c>
      <c r="E38" s="253">
        <v>24</v>
      </c>
      <c r="F38" s="254"/>
      <c r="G38" s="77">
        <v>133030</v>
      </c>
      <c r="H38" s="70" t="s">
        <v>49</v>
      </c>
      <c r="I38" s="97">
        <v>0.8</v>
      </c>
      <c r="J38" s="253">
        <v>24</v>
      </c>
      <c r="K38" s="254"/>
      <c r="L38" s="77">
        <v>132270</v>
      </c>
      <c r="M38" s="70" t="s">
        <v>55</v>
      </c>
      <c r="N38" s="97">
        <v>0.8</v>
      </c>
      <c r="O38" s="253">
        <v>24</v>
      </c>
      <c r="P38" s="254"/>
      <c r="Q38" s="105"/>
    </row>
    <row r="39" spans="1:17" s="104" customFormat="1" ht="15" thickBot="1">
      <c r="A39" s="105"/>
      <c r="B39" s="74">
        <v>132220</v>
      </c>
      <c r="C39" s="75" t="s">
        <v>45</v>
      </c>
      <c r="D39" s="135">
        <v>2100000</v>
      </c>
      <c r="E39" s="261">
        <v>24</v>
      </c>
      <c r="F39" s="262"/>
      <c r="G39" s="78">
        <v>132420</v>
      </c>
      <c r="H39" s="75" t="s">
        <v>50</v>
      </c>
      <c r="I39" s="99">
        <v>0.8</v>
      </c>
      <c r="J39" s="261">
        <v>24</v>
      </c>
      <c r="K39" s="262"/>
      <c r="L39" s="239"/>
      <c r="M39" s="240"/>
      <c r="N39" s="240"/>
      <c r="O39" s="240"/>
      <c r="P39" s="241"/>
      <c r="Q39" s="105"/>
    </row>
    <row r="40" spans="2:16" ht="29.25" customHeight="1" thickBot="1">
      <c r="B40" s="242" t="s">
        <v>68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4"/>
    </row>
    <row r="41" spans="1:17" s="111" customFormat="1" ht="24">
      <c r="A41" s="110"/>
      <c r="B41" s="89">
        <v>237350</v>
      </c>
      <c r="C41" s="79" t="s">
        <v>37</v>
      </c>
      <c r="D41" s="98">
        <v>0.8</v>
      </c>
      <c r="E41" s="245">
        <v>24</v>
      </c>
      <c r="F41" s="246"/>
      <c r="G41" s="91">
        <v>237050</v>
      </c>
      <c r="H41" s="79" t="s">
        <v>79</v>
      </c>
      <c r="I41" s="136">
        <v>600000</v>
      </c>
      <c r="J41" s="245">
        <v>24</v>
      </c>
      <c r="K41" s="246"/>
      <c r="L41" s="91">
        <v>234150</v>
      </c>
      <c r="M41" s="79" t="s">
        <v>28</v>
      </c>
      <c r="N41" s="98">
        <v>0.8</v>
      </c>
      <c r="O41" s="245">
        <v>24</v>
      </c>
      <c r="P41" s="246"/>
      <c r="Q41" s="110"/>
    </row>
    <row r="42" spans="1:21" s="111" customFormat="1" ht="24">
      <c r="A42" s="110"/>
      <c r="B42" s="64">
        <v>234050</v>
      </c>
      <c r="C42" s="59" t="s">
        <v>26</v>
      </c>
      <c r="D42" s="133">
        <v>7000</v>
      </c>
      <c r="E42" s="253">
        <v>24</v>
      </c>
      <c r="F42" s="254"/>
      <c r="G42" s="92">
        <v>237060</v>
      </c>
      <c r="H42" s="59" t="s">
        <v>82</v>
      </c>
      <c r="I42" s="137">
        <v>1000000</v>
      </c>
      <c r="J42" s="253">
        <v>24</v>
      </c>
      <c r="K42" s="254"/>
      <c r="L42" s="92">
        <v>237400</v>
      </c>
      <c r="M42" s="59" t="s">
        <v>38</v>
      </c>
      <c r="N42" s="63">
        <v>0.8</v>
      </c>
      <c r="O42" s="253">
        <v>24</v>
      </c>
      <c r="P42" s="254"/>
      <c r="Q42" s="110"/>
      <c r="S42" s="120">
        <f>6500*(1+S8)</f>
        <v>6784.700000000001</v>
      </c>
      <c r="U42" s="120">
        <f>550000*(1+S8)</f>
        <v>574090</v>
      </c>
    </row>
    <row r="43" spans="1:23" s="111" customFormat="1" ht="15">
      <c r="A43" s="110"/>
      <c r="B43" s="90">
        <v>237280</v>
      </c>
      <c r="C43" s="80" t="s">
        <v>31</v>
      </c>
      <c r="D43" s="133">
        <v>950000</v>
      </c>
      <c r="E43" s="253">
        <v>24</v>
      </c>
      <c r="F43" s="254"/>
      <c r="G43" s="92">
        <v>234100</v>
      </c>
      <c r="H43" s="59" t="s">
        <v>27</v>
      </c>
      <c r="I43" s="137">
        <v>17000</v>
      </c>
      <c r="J43" s="253">
        <v>24</v>
      </c>
      <c r="K43" s="254"/>
      <c r="L43" s="92">
        <v>235050</v>
      </c>
      <c r="M43" s="59" t="s">
        <v>33</v>
      </c>
      <c r="N43" s="137">
        <v>450000</v>
      </c>
      <c r="O43" s="253">
        <v>24</v>
      </c>
      <c r="P43" s="254"/>
      <c r="Q43" s="110"/>
      <c r="S43" s="120">
        <f>900000*(1+4.38%)</f>
        <v>939420</v>
      </c>
      <c r="U43" s="120">
        <f>950000*(1+S8)</f>
        <v>991610</v>
      </c>
      <c r="W43" s="120">
        <f>420000*(1+S8)</f>
        <v>438396</v>
      </c>
    </row>
    <row r="44" spans="1:23" s="113" customFormat="1" ht="24">
      <c r="A44" s="112"/>
      <c r="B44" s="64">
        <v>234220</v>
      </c>
      <c r="C44" s="59" t="s">
        <v>30</v>
      </c>
      <c r="D44" s="63">
        <v>0.8</v>
      </c>
      <c r="E44" s="253">
        <v>12</v>
      </c>
      <c r="F44" s="254"/>
      <c r="G44" s="92">
        <v>234230</v>
      </c>
      <c r="H44" s="59" t="s">
        <v>35</v>
      </c>
      <c r="I44" s="63">
        <v>0.8</v>
      </c>
      <c r="J44" s="253">
        <v>24</v>
      </c>
      <c r="K44" s="254"/>
      <c r="L44" s="92">
        <v>237300</v>
      </c>
      <c r="M44" s="61" t="s">
        <v>34</v>
      </c>
      <c r="N44" s="137">
        <v>900000</v>
      </c>
      <c r="O44" s="253">
        <v>24</v>
      </c>
      <c r="P44" s="254"/>
      <c r="Q44" s="112"/>
      <c r="U44" s="120">
        <f>16500*(1+S8)</f>
        <v>17222.7</v>
      </c>
      <c r="W44" s="120">
        <f>850000*(1+S8)</f>
        <v>887230</v>
      </c>
    </row>
    <row r="45" spans="1:17" s="111" customFormat="1" ht="15" thickBot="1">
      <c r="A45" s="110"/>
      <c r="B45" s="65">
        <v>235100</v>
      </c>
      <c r="C45" s="62" t="s">
        <v>32</v>
      </c>
      <c r="D45" s="95">
        <v>0.8</v>
      </c>
      <c r="E45" s="261">
        <v>12</v>
      </c>
      <c r="F45" s="262"/>
      <c r="G45" s="93">
        <v>234200</v>
      </c>
      <c r="H45" s="62" t="s">
        <v>29</v>
      </c>
      <c r="I45" s="95">
        <v>0.8</v>
      </c>
      <c r="J45" s="261">
        <v>24</v>
      </c>
      <c r="K45" s="262"/>
      <c r="L45" s="93">
        <v>237310</v>
      </c>
      <c r="M45" s="62" t="s">
        <v>36</v>
      </c>
      <c r="N45" s="95">
        <v>0.8</v>
      </c>
      <c r="O45" s="261">
        <v>24</v>
      </c>
      <c r="P45" s="262"/>
      <c r="Q45" s="110"/>
    </row>
    <row r="46" spans="1:17" s="111" customFormat="1" ht="6.75" customHeight="1" thickBot="1">
      <c r="A46" s="110"/>
      <c r="B46" s="81"/>
      <c r="C46" s="82"/>
      <c r="D46" s="83"/>
      <c r="E46" s="83"/>
      <c r="F46" s="83"/>
      <c r="G46" s="84"/>
      <c r="H46" s="82"/>
      <c r="I46" s="83"/>
      <c r="J46" s="83"/>
      <c r="K46" s="83"/>
      <c r="L46" s="85"/>
      <c r="M46" s="85"/>
      <c r="N46" s="85"/>
      <c r="O46" s="85"/>
      <c r="P46" s="86"/>
      <c r="Q46" s="110"/>
    </row>
    <row r="47" spans="1:18" s="29" customFormat="1" ht="15.75" thickBot="1">
      <c r="A47" s="37"/>
      <c r="B47" s="101">
        <v>159090</v>
      </c>
      <c r="C47" s="87" t="s">
        <v>73</v>
      </c>
      <c r="D47" s="102">
        <v>0.8</v>
      </c>
      <c r="E47" s="247">
        <v>12</v>
      </c>
      <c r="F47" s="248"/>
      <c r="G47" s="94">
        <v>237320</v>
      </c>
      <c r="H47" s="88" t="s">
        <v>83</v>
      </c>
      <c r="I47" s="100">
        <v>0.8</v>
      </c>
      <c r="J47" s="249">
        <v>24</v>
      </c>
      <c r="K47" s="250"/>
      <c r="L47" s="251" t="s">
        <v>80</v>
      </c>
      <c r="M47" s="251"/>
      <c r="N47" s="251"/>
      <c r="O47" s="251"/>
      <c r="P47" s="252"/>
      <c r="Q47" s="43"/>
      <c r="R47" s="28"/>
    </row>
    <row r="48" spans="1:18" s="29" customFormat="1" ht="24.75" customHeight="1" thickBot="1">
      <c r="A48" s="37"/>
      <c r="B48" s="218" t="s">
        <v>145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20"/>
      <c r="Q48" s="43"/>
      <c r="R48" s="28"/>
    </row>
    <row r="49" spans="1:18" s="29" customFormat="1" ht="36" customHeight="1" thickBot="1">
      <c r="A49" s="37"/>
      <c r="B49" s="138">
        <v>160000</v>
      </c>
      <c r="C49" s="139" t="s">
        <v>146</v>
      </c>
      <c r="D49" s="140">
        <v>1</v>
      </c>
      <c r="E49" s="221">
        <v>24</v>
      </c>
      <c r="F49" s="222"/>
      <c r="G49" s="223"/>
      <c r="H49" s="224"/>
      <c r="I49" s="224"/>
      <c r="J49" s="224"/>
      <c r="K49" s="224"/>
      <c r="L49" s="224"/>
      <c r="M49" s="224"/>
      <c r="N49" s="224"/>
      <c r="O49" s="224"/>
      <c r="P49" s="225"/>
      <c r="Q49" s="43"/>
      <c r="R49" s="28"/>
    </row>
    <row r="50" spans="2:17" s="38" customFormat="1" ht="13.5" customHeight="1" thickBot="1">
      <c r="B50" s="114"/>
      <c r="C50" s="51"/>
      <c r="D50" s="52"/>
      <c r="E50" s="52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44"/>
      <c r="Q50" s="44"/>
    </row>
    <row r="51" spans="1:17" s="27" customFormat="1" ht="33" customHeight="1">
      <c r="A51" s="38"/>
      <c r="B51" s="237" t="s">
        <v>93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106"/>
      <c r="P51" s="115"/>
      <c r="Q51" s="116"/>
    </row>
    <row r="52" spans="1:17" s="27" customFormat="1" ht="33" customHeight="1">
      <c r="A52" s="38"/>
      <c r="B52" s="226" t="s">
        <v>94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07"/>
      <c r="P52" s="117"/>
      <c r="Q52" s="116"/>
    </row>
    <row r="53" spans="1:17" s="27" customFormat="1" ht="33" customHeight="1">
      <c r="A53" s="38"/>
      <c r="B53" s="226" t="s">
        <v>95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36"/>
      <c r="Q53" s="116"/>
    </row>
    <row r="54" spans="1:17" s="27" customFormat="1" ht="24" customHeight="1">
      <c r="A54" s="38"/>
      <c r="B54" s="226" t="s">
        <v>152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36"/>
      <c r="Q54" s="116"/>
    </row>
    <row r="55" spans="1:17" s="7" customFormat="1" ht="33" customHeight="1" thickBot="1">
      <c r="A55" s="39"/>
      <c r="B55" s="228" t="s">
        <v>96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30"/>
      <c r="Q55" s="116"/>
    </row>
    <row r="56" spans="2:17" s="38" customFormat="1" ht="13.5" customHeight="1" thickBot="1">
      <c r="B56" s="114"/>
      <c r="C56" s="51"/>
      <c r="D56" s="54"/>
      <c r="E56" s="54"/>
      <c r="F56" s="54"/>
      <c r="G56" s="54"/>
      <c r="H56" s="54"/>
      <c r="I56" s="54"/>
      <c r="J56" s="54"/>
      <c r="K56" s="54"/>
      <c r="L56" s="51"/>
      <c r="M56" s="54"/>
      <c r="N56" s="118"/>
      <c r="O56" s="118"/>
      <c r="P56" s="44"/>
      <c r="Q56" s="44"/>
    </row>
    <row r="57" spans="2:17" ht="25.5" customHeight="1" thickBot="1">
      <c r="B57" s="231" t="s">
        <v>86</v>
      </c>
      <c r="C57" s="232"/>
      <c r="D57" s="233">
        <v>40905</v>
      </c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5"/>
      <c r="Q57" s="39"/>
    </row>
    <row r="58" spans="2:17" s="33" customFormat="1" ht="16.5">
      <c r="B58" s="45"/>
      <c r="C58" s="46"/>
      <c r="D58" s="47"/>
      <c r="E58" s="47"/>
      <c r="F58" s="47"/>
      <c r="G58" s="47"/>
      <c r="H58" s="47"/>
      <c r="I58" s="47"/>
      <c r="J58" s="47"/>
      <c r="K58" s="47"/>
      <c r="L58" s="48"/>
      <c r="M58" s="49"/>
      <c r="N58" s="50"/>
      <c r="O58" s="50"/>
      <c r="Q58" s="39"/>
    </row>
    <row r="59" spans="2:16" ht="16.5">
      <c r="B59" s="12"/>
      <c r="C59" s="10"/>
      <c r="D59" s="11"/>
      <c r="E59" s="11"/>
      <c r="F59" s="11"/>
      <c r="G59" s="11"/>
      <c r="H59" s="11"/>
      <c r="I59" s="11"/>
      <c r="J59" s="11"/>
      <c r="K59" s="11"/>
      <c r="L59" s="12"/>
      <c r="M59" s="13"/>
      <c r="N59" s="15"/>
      <c r="O59" s="15"/>
      <c r="P59" s="1"/>
    </row>
    <row r="60" spans="1:17" s="2" customFormat="1" ht="12.75">
      <c r="A60" s="39"/>
      <c r="B60" s="16"/>
      <c r="C60" s="16"/>
      <c r="D60" s="17"/>
      <c r="E60" s="17"/>
      <c r="F60" s="17"/>
      <c r="G60" s="17"/>
      <c r="H60" s="17"/>
      <c r="I60" s="17"/>
      <c r="J60" s="17"/>
      <c r="K60" s="17"/>
      <c r="L60" s="12"/>
      <c r="M60" s="13"/>
      <c r="N60" s="15"/>
      <c r="O60" s="15"/>
      <c r="Q60" s="39"/>
    </row>
    <row r="61" spans="1:17" s="2" customFormat="1" ht="12.75">
      <c r="A61" s="39"/>
      <c r="B61" s="12"/>
      <c r="C61" s="12"/>
      <c r="D61" s="17"/>
      <c r="E61" s="17"/>
      <c r="F61" s="17"/>
      <c r="G61" s="17"/>
      <c r="H61" s="17"/>
      <c r="I61" s="17"/>
      <c r="J61" s="17"/>
      <c r="K61" s="17"/>
      <c r="L61" s="12"/>
      <c r="M61" s="13"/>
      <c r="N61" s="18"/>
      <c r="O61" s="18"/>
      <c r="Q61" s="39"/>
    </row>
    <row r="62" spans="1:17" s="2" customFormat="1" ht="14.25">
      <c r="A62" s="39"/>
      <c r="B62" s="19"/>
      <c r="C62" s="19"/>
      <c r="D62" s="20"/>
      <c r="E62" s="20"/>
      <c r="F62" s="20"/>
      <c r="G62" s="20"/>
      <c r="H62" s="20"/>
      <c r="I62" s="20"/>
      <c r="J62" s="20"/>
      <c r="K62" s="20"/>
      <c r="L62" s="9"/>
      <c r="M62" s="21"/>
      <c r="N62" s="22"/>
      <c r="O62" s="22"/>
      <c r="Q62" s="39"/>
    </row>
    <row r="63" spans="2:16" ht="14.25"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9"/>
      <c r="M63" s="21"/>
      <c r="N63" s="22"/>
      <c r="O63" s="22"/>
      <c r="P63" s="1"/>
    </row>
    <row r="64" spans="2:16" ht="14.25"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9"/>
      <c r="M64" s="21"/>
      <c r="N64" s="22"/>
      <c r="O64" s="22"/>
      <c r="P64" s="1"/>
    </row>
    <row r="65" spans="2:16" ht="14.25"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9"/>
      <c r="M65" s="21"/>
      <c r="N65" s="22"/>
      <c r="O65" s="22"/>
      <c r="P65" s="1"/>
    </row>
    <row r="66" spans="2:16" ht="14.25"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9"/>
      <c r="M66" s="21"/>
      <c r="N66" s="22"/>
      <c r="O66" s="22"/>
      <c r="P66" s="1"/>
    </row>
    <row r="67" spans="2:16" ht="14.25"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9"/>
      <c r="M67" s="21"/>
      <c r="N67" s="22"/>
      <c r="O67" s="22"/>
      <c r="P67" s="1"/>
    </row>
    <row r="68" spans="2:16" ht="12.75">
      <c r="B68" s="9"/>
      <c r="C68" s="9"/>
      <c r="D68" s="25"/>
      <c r="E68" s="25"/>
      <c r="F68" s="25"/>
      <c r="G68" s="25"/>
      <c r="H68" s="25"/>
      <c r="I68" s="25"/>
      <c r="J68" s="25"/>
      <c r="K68" s="25"/>
      <c r="L68" s="9"/>
      <c r="M68" s="21"/>
      <c r="N68" s="22"/>
      <c r="O68" s="22"/>
      <c r="P68" s="1"/>
    </row>
    <row r="69" spans="2:16" ht="12.75">
      <c r="B69" s="9"/>
      <c r="C69" s="9"/>
      <c r="D69" s="25"/>
      <c r="E69" s="25"/>
      <c r="F69" s="25"/>
      <c r="G69" s="25"/>
      <c r="H69" s="25"/>
      <c r="I69" s="25"/>
      <c r="J69" s="25"/>
      <c r="K69" s="25"/>
      <c r="L69" s="9"/>
      <c r="M69" s="21"/>
      <c r="N69" s="22"/>
      <c r="O69" s="22"/>
      <c r="P69" s="1"/>
    </row>
    <row r="70" spans="2:16" ht="12.75">
      <c r="B70" s="9"/>
      <c r="C70" s="9"/>
      <c r="D70" s="25"/>
      <c r="E70" s="25"/>
      <c r="F70" s="25"/>
      <c r="G70" s="25"/>
      <c r="H70" s="25"/>
      <c r="I70" s="25"/>
      <c r="J70" s="25"/>
      <c r="K70" s="25"/>
      <c r="L70" s="22"/>
      <c r="M70" s="14"/>
      <c r="N70" s="14"/>
      <c r="O70" s="14"/>
      <c r="P70" s="1"/>
    </row>
    <row r="71" spans="2:16" ht="12.75">
      <c r="B71" s="9"/>
      <c r="C71" s="9"/>
      <c r="D71" s="25"/>
      <c r="E71" s="25"/>
      <c r="F71" s="25"/>
      <c r="G71" s="25"/>
      <c r="H71" s="25"/>
      <c r="I71" s="25"/>
      <c r="J71" s="25"/>
      <c r="K71" s="25"/>
      <c r="L71" s="22"/>
      <c r="M71" s="14"/>
      <c r="N71" s="14"/>
      <c r="O71" s="14"/>
      <c r="P71" s="1"/>
    </row>
    <row r="72" spans="2:16" ht="12.75">
      <c r="B72" s="9"/>
      <c r="C72" s="9"/>
      <c r="D72" s="25"/>
      <c r="E72" s="25"/>
      <c r="F72" s="25"/>
      <c r="G72" s="25"/>
      <c r="H72" s="25"/>
      <c r="I72" s="25"/>
      <c r="J72" s="25"/>
      <c r="K72" s="25"/>
      <c r="L72" s="22"/>
      <c r="M72" s="14"/>
      <c r="N72" s="14"/>
      <c r="O72" s="14"/>
      <c r="P72" s="1"/>
    </row>
    <row r="73" spans="2:16" ht="12.75">
      <c r="B73" s="9"/>
      <c r="C73" s="9"/>
      <c r="D73" s="25"/>
      <c r="E73" s="25"/>
      <c r="F73" s="25"/>
      <c r="G73" s="25"/>
      <c r="H73" s="25"/>
      <c r="I73" s="25"/>
      <c r="J73" s="25"/>
      <c r="K73" s="25"/>
      <c r="L73" s="22"/>
      <c r="M73" s="14"/>
      <c r="N73" s="14"/>
      <c r="O73" s="14"/>
      <c r="P73" s="1"/>
    </row>
    <row r="74" spans="2:16" ht="12.75">
      <c r="B74" s="9"/>
      <c r="C74" s="9"/>
      <c r="D74" s="25"/>
      <c r="E74" s="25"/>
      <c r="F74" s="25"/>
      <c r="G74" s="25"/>
      <c r="H74" s="25"/>
      <c r="I74" s="25"/>
      <c r="J74" s="25"/>
      <c r="K74" s="25"/>
      <c r="L74" s="22"/>
      <c r="M74" s="14"/>
      <c r="N74" s="14"/>
      <c r="O74" s="14"/>
      <c r="P74" s="1"/>
    </row>
    <row r="75" spans="2:16" ht="12.75">
      <c r="B75" s="9"/>
      <c r="C75" s="9"/>
      <c r="D75" s="25"/>
      <c r="E75" s="25"/>
      <c r="F75" s="25"/>
      <c r="G75" s="25"/>
      <c r="H75" s="25"/>
      <c r="I75" s="25"/>
      <c r="J75" s="25"/>
      <c r="K75" s="25"/>
      <c r="L75" s="22"/>
      <c r="M75" s="14"/>
      <c r="N75" s="14"/>
      <c r="O75" s="14"/>
      <c r="P75" s="1"/>
    </row>
    <row r="76" spans="2:16" ht="12.75">
      <c r="B76" s="9"/>
      <c r="C76" s="9"/>
      <c r="D76" s="26"/>
      <c r="E76" s="26"/>
      <c r="F76" s="26"/>
      <c r="G76" s="26"/>
      <c r="H76" s="26"/>
      <c r="I76" s="26"/>
      <c r="J76" s="26"/>
      <c r="K76" s="26"/>
      <c r="L76" s="22"/>
      <c r="M76" s="14"/>
      <c r="N76" s="14"/>
      <c r="O76" s="14"/>
      <c r="P76" s="1"/>
    </row>
    <row r="77" spans="2:16" ht="12.75">
      <c r="B77" s="9"/>
      <c r="C77" s="9"/>
      <c r="D77" s="26"/>
      <c r="E77" s="26"/>
      <c r="F77" s="26"/>
      <c r="G77" s="26"/>
      <c r="H77" s="26"/>
      <c r="I77" s="26"/>
      <c r="J77" s="26"/>
      <c r="K77" s="26"/>
      <c r="L77" s="22"/>
      <c r="M77" s="14"/>
      <c r="N77" s="14"/>
      <c r="O77" s="14"/>
      <c r="P77" s="1"/>
    </row>
    <row r="78" spans="2:16" ht="12.75">
      <c r="B78" s="9"/>
      <c r="C78" s="9"/>
      <c r="D78" s="26"/>
      <c r="E78" s="26"/>
      <c r="F78" s="26"/>
      <c r="G78" s="26"/>
      <c r="H78" s="26"/>
      <c r="I78" s="26"/>
      <c r="J78" s="26"/>
      <c r="K78" s="26"/>
      <c r="L78" s="22"/>
      <c r="M78" s="14"/>
      <c r="N78" s="14"/>
      <c r="O78" s="14"/>
      <c r="P78" s="1"/>
    </row>
    <row r="79" spans="2:16" ht="12.75">
      <c r="B79" s="9"/>
      <c r="C79" s="9"/>
      <c r="D79" s="26"/>
      <c r="E79" s="26"/>
      <c r="F79" s="26"/>
      <c r="G79" s="26"/>
      <c r="H79" s="26"/>
      <c r="I79" s="26"/>
      <c r="J79" s="26"/>
      <c r="K79" s="26"/>
      <c r="L79" s="22"/>
      <c r="M79" s="14"/>
      <c r="N79" s="14"/>
      <c r="O79" s="14"/>
      <c r="P79" s="1"/>
    </row>
    <row r="80" spans="2:16" ht="12.75">
      <c r="B80" s="9"/>
      <c r="C80" s="9"/>
      <c r="D80" s="26"/>
      <c r="E80" s="26"/>
      <c r="F80" s="26"/>
      <c r="G80" s="26"/>
      <c r="H80" s="26"/>
      <c r="I80" s="26"/>
      <c r="J80" s="26"/>
      <c r="K80" s="26"/>
      <c r="L80" s="22"/>
      <c r="M80" s="14"/>
      <c r="N80" s="14"/>
      <c r="O80" s="14"/>
      <c r="P80" s="1"/>
    </row>
    <row r="81" spans="2:16" ht="12.75">
      <c r="B81" s="9"/>
      <c r="C81" s="9"/>
      <c r="D81" s="26"/>
      <c r="E81" s="26"/>
      <c r="F81" s="26"/>
      <c r="G81" s="26"/>
      <c r="H81" s="26"/>
      <c r="I81" s="26"/>
      <c r="J81" s="26"/>
      <c r="K81" s="26"/>
      <c r="L81" s="22"/>
      <c r="M81" s="14"/>
      <c r="N81" s="14"/>
      <c r="O81" s="14"/>
      <c r="P81" s="1"/>
    </row>
    <row r="82" spans="2:16" ht="12.75">
      <c r="B82" s="9"/>
      <c r="C82" s="9"/>
      <c r="D82" s="26"/>
      <c r="E82" s="26"/>
      <c r="F82" s="26"/>
      <c r="G82" s="26"/>
      <c r="H82" s="26"/>
      <c r="I82" s="26"/>
      <c r="J82" s="26"/>
      <c r="K82" s="26"/>
      <c r="L82" s="22"/>
      <c r="M82" s="14"/>
      <c r="N82" s="14"/>
      <c r="O82" s="14"/>
      <c r="P82" s="1"/>
    </row>
    <row r="83" spans="2:16" ht="12.75">
      <c r="B83" s="9"/>
      <c r="C83" s="9"/>
      <c r="D83" s="26"/>
      <c r="E83" s="26"/>
      <c r="F83" s="26"/>
      <c r="G83" s="26"/>
      <c r="H83" s="26"/>
      <c r="I83" s="26"/>
      <c r="J83" s="26"/>
      <c r="K83" s="26"/>
      <c r="L83" s="22"/>
      <c r="M83" s="14"/>
      <c r="N83" s="14"/>
      <c r="O83" s="14"/>
      <c r="P83" s="1"/>
    </row>
    <row r="84" spans="2:16" ht="12.75">
      <c r="B84" s="9"/>
      <c r="C84" s="9"/>
      <c r="D84" s="26"/>
      <c r="E84" s="26"/>
      <c r="F84" s="26"/>
      <c r="G84" s="26"/>
      <c r="H84" s="26"/>
      <c r="I84" s="26"/>
      <c r="J84" s="26"/>
      <c r="K84" s="26"/>
      <c r="L84" s="22"/>
      <c r="M84" s="14"/>
      <c r="N84" s="14"/>
      <c r="O84" s="14"/>
      <c r="P84" s="1"/>
    </row>
    <row r="85" spans="2:16" ht="12.75">
      <c r="B85" s="9"/>
      <c r="C85" s="9"/>
      <c r="D85" s="26"/>
      <c r="E85" s="26"/>
      <c r="F85" s="26"/>
      <c r="G85" s="26"/>
      <c r="H85" s="26"/>
      <c r="I85" s="26"/>
      <c r="J85" s="26"/>
      <c r="K85" s="26"/>
      <c r="L85" s="22"/>
      <c r="M85" s="14"/>
      <c r="N85" s="14"/>
      <c r="O85" s="14"/>
      <c r="P85" s="1"/>
    </row>
    <row r="86" spans="2:16" ht="12.75">
      <c r="B86" s="9"/>
      <c r="C86" s="9"/>
      <c r="D86" s="26"/>
      <c r="E86" s="26"/>
      <c r="F86" s="26"/>
      <c r="G86" s="26"/>
      <c r="H86" s="26"/>
      <c r="I86" s="26"/>
      <c r="J86" s="26"/>
      <c r="K86" s="26"/>
      <c r="L86" s="22"/>
      <c r="M86" s="14"/>
      <c r="N86" s="14"/>
      <c r="O86" s="14"/>
      <c r="P86" s="1"/>
    </row>
    <row r="87" spans="2:16" ht="12.75">
      <c r="B87" s="9"/>
      <c r="C87" s="9"/>
      <c r="D87" s="26"/>
      <c r="E87" s="26"/>
      <c r="F87" s="26"/>
      <c r="G87" s="26"/>
      <c r="H87" s="26"/>
      <c r="I87" s="26"/>
      <c r="J87" s="26"/>
      <c r="K87" s="26"/>
      <c r="L87" s="22"/>
      <c r="M87" s="14"/>
      <c r="N87" s="14"/>
      <c r="O87" s="14"/>
      <c r="P87" s="1"/>
    </row>
    <row r="88" spans="2:16" ht="12.75">
      <c r="B88" s="9"/>
      <c r="C88" s="9"/>
      <c r="D88" s="26"/>
      <c r="E88" s="26"/>
      <c r="F88" s="26"/>
      <c r="G88" s="26"/>
      <c r="H88" s="26"/>
      <c r="I88" s="26"/>
      <c r="J88" s="26"/>
      <c r="K88" s="26"/>
      <c r="L88" s="22"/>
      <c r="M88" s="14"/>
      <c r="N88" s="14"/>
      <c r="O88" s="14"/>
      <c r="P88" s="1"/>
    </row>
    <row r="89" spans="2:16" ht="12.75">
      <c r="B89" s="9"/>
      <c r="C89" s="9"/>
      <c r="D89" s="26"/>
      <c r="E89" s="26"/>
      <c r="F89" s="26"/>
      <c r="G89" s="26"/>
      <c r="H89" s="26"/>
      <c r="I89" s="26"/>
      <c r="J89" s="26"/>
      <c r="K89" s="26"/>
      <c r="L89" s="22"/>
      <c r="M89" s="14"/>
      <c r="N89" s="14"/>
      <c r="O89" s="14"/>
      <c r="P89" s="1"/>
    </row>
    <row r="90" spans="2:16" ht="12.75">
      <c r="B90" s="9"/>
      <c r="C90" s="9"/>
      <c r="D90" s="26"/>
      <c r="E90" s="26"/>
      <c r="F90" s="26"/>
      <c r="G90" s="26"/>
      <c r="H90" s="26"/>
      <c r="I90" s="26"/>
      <c r="J90" s="26"/>
      <c r="K90" s="26"/>
      <c r="L90" s="22"/>
      <c r="M90" s="14"/>
      <c r="N90" s="14"/>
      <c r="O90" s="14"/>
      <c r="P90" s="1"/>
    </row>
    <row r="91" spans="2:16" ht="12.75">
      <c r="B91" s="9"/>
      <c r="C91" s="9"/>
      <c r="D91" s="26"/>
      <c r="E91" s="26"/>
      <c r="F91" s="26"/>
      <c r="G91" s="26"/>
      <c r="H91" s="26"/>
      <c r="I91" s="26"/>
      <c r="J91" s="26"/>
      <c r="K91" s="26"/>
      <c r="L91" s="22"/>
      <c r="M91" s="14"/>
      <c r="N91" s="14"/>
      <c r="O91" s="14"/>
      <c r="P91" s="1"/>
    </row>
    <row r="92" spans="2:16" ht="12.75">
      <c r="B92" s="9"/>
      <c r="C92" s="9"/>
      <c r="D92" s="26"/>
      <c r="E92" s="26"/>
      <c r="F92" s="26"/>
      <c r="G92" s="26"/>
      <c r="H92" s="26"/>
      <c r="I92" s="26"/>
      <c r="J92" s="26"/>
      <c r="K92" s="26"/>
      <c r="L92" s="22"/>
      <c r="M92" s="14"/>
      <c r="N92" s="14"/>
      <c r="O92" s="14"/>
      <c r="P92" s="1"/>
    </row>
    <row r="93" spans="2:16" ht="12.75">
      <c r="B93" s="9"/>
      <c r="C93" s="9"/>
      <c r="D93" s="26"/>
      <c r="E93" s="26"/>
      <c r="F93" s="26"/>
      <c r="G93" s="26"/>
      <c r="H93" s="26"/>
      <c r="I93" s="26"/>
      <c r="J93" s="26"/>
      <c r="K93" s="26"/>
      <c r="L93" s="22"/>
      <c r="M93" s="14"/>
      <c r="N93" s="14"/>
      <c r="O93" s="14"/>
      <c r="P93" s="1"/>
    </row>
    <row r="94" spans="2:16" ht="12.75">
      <c r="B94" s="9"/>
      <c r="C94" s="9"/>
      <c r="D94" s="26"/>
      <c r="E94" s="26"/>
      <c r="F94" s="26"/>
      <c r="G94" s="26"/>
      <c r="H94" s="26"/>
      <c r="I94" s="26"/>
      <c r="J94" s="26"/>
      <c r="K94" s="26"/>
      <c r="L94" s="22"/>
      <c r="M94" s="14"/>
      <c r="N94" s="14"/>
      <c r="O94" s="14"/>
      <c r="P94" s="1"/>
    </row>
    <row r="95" spans="2:16" ht="12.75">
      <c r="B95" s="9"/>
      <c r="C95" s="9"/>
      <c r="D95" s="26"/>
      <c r="E95" s="26"/>
      <c r="F95" s="26"/>
      <c r="G95" s="26"/>
      <c r="H95" s="26"/>
      <c r="I95" s="26"/>
      <c r="J95" s="26"/>
      <c r="K95" s="26"/>
      <c r="L95" s="22"/>
      <c r="M95" s="14"/>
      <c r="N95" s="14"/>
      <c r="O95" s="14"/>
      <c r="P95" s="1"/>
    </row>
    <row r="96" spans="2:16" ht="12.75">
      <c r="B96" s="9"/>
      <c r="C96" s="9"/>
      <c r="D96" s="26"/>
      <c r="E96" s="26"/>
      <c r="F96" s="26"/>
      <c r="G96" s="26"/>
      <c r="H96" s="26"/>
      <c r="I96" s="26"/>
      <c r="J96" s="26"/>
      <c r="K96" s="26"/>
      <c r="L96" s="22"/>
      <c r="M96" s="14"/>
      <c r="N96" s="14"/>
      <c r="O96" s="14"/>
      <c r="P96" s="1"/>
    </row>
    <row r="97" spans="2:16" ht="12.75">
      <c r="B97" s="9"/>
      <c r="C97" s="9"/>
      <c r="D97" s="26"/>
      <c r="E97" s="26"/>
      <c r="F97" s="26"/>
      <c r="G97" s="26"/>
      <c r="H97" s="26"/>
      <c r="I97" s="26"/>
      <c r="J97" s="26"/>
      <c r="K97" s="26"/>
      <c r="L97" s="22"/>
      <c r="M97" s="14"/>
      <c r="N97" s="14"/>
      <c r="O97" s="14"/>
      <c r="P97" s="1"/>
    </row>
    <row r="98" spans="2:16" ht="12.75">
      <c r="B98" s="9"/>
      <c r="C98" s="9"/>
      <c r="D98" s="26"/>
      <c r="E98" s="26"/>
      <c r="F98" s="26"/>
      <c r="G98" s="26"/>
      <c r="H98" s="26"/>
      <c r="I98" s="26"/>
      <c r="J98" s="26"/>
      <c r="K98" s="26"/>
      <c r="L98" s="22"/>
      <c r="M98" s="14"/>
      <c r="N98" s="14"/>
      <c r="O98" s="14"/>
      <c r="P98" s="1"/>
    </row>
    <row r="99" spans="2:16" ht="12.75">
      <c r="B99" s="9"/>
      <c r="C99" s="9"/>
      <c r="D99" s="26"/>
      <c r="E99" s="26"/>
      <c r="F99" s="26"/>
      <c r="G99" s="26"/>
      <c r="H99" s="26"/>
      <c r="I99" s="26"/>
      <c r="J99" s="26"/>
      <c r="K99" s="26"/>
      <c r="L99" s="22"/>
      <c r="M99" s="14"/>
      <c r="N99" s="14"/>
      <c r="O99" s="14"/>
      <c r="P99" s="1"/>
    </row>
    <row r="100" spans="2:16" ht="12.75">
      <c r="B100" s="9"/>
      <c r="C100" s="9"/>
      <c r="D100" s="26"/>
      <c r="E100" s="26"/>
      <c r="F100" s="26"/>
      <c r="G100" s="26"/>
      <c r="H100" s="26"/>
      <c r="I100" s="26"/>
      <c r="J100" s="26"/>
      <c r="K100" s="26"/>
      <c r="L100" s="22"/>
      <c r="M100" s="14"/>
      <c r="N100" s="14"/>
      <c r="O100" s="14"/>
      <c r="P100" s="1"/>
    </row>
    <row r="101" spans="2:16" ht="12.75">
      <c r="B101" s="9"/>
      <c r="C101" s="9"/>
      <c r="D101" s="26"/>
      <c r="E101" s="26"/>
      <c r="F101" s="26"/>
      <c r="G101" s="26"/>
      <c r="H101" s="26"/>
      <c r="I101" s="26"/>
      <c r="J101" s="26"/>
      <c r="K101" s="26"/>
      <c r="L101" s="22"/>
      <c r="M101" s="14"/>
      <c r="N101" s="14"/>
      <c r="O101" s="14"/>
      <c r="P101" s="1"/>
    </row>
    <row r="102" spans="2:16" ht="12.75">
      <c r="B102" s="9"/>
      <c r="C102" s="9"/>
      <c r="D102" s="26"/>
      <c r="E102" s="26"/>
      <c r="F102" s="26"/>
      <c r="G102" s="26"/>
      <c r="H102" s="26"/>
      <c r="I102" s="26"/>
      <c r="J102" s="26"/>
      <c r="K102" s="26"/>
      <c r="L102" s="22"/>
      <c r="M102" s="14"/>
      <c r="N102" s="14"/>
      <c r="O102" s="14"/>
      <c r="P102" s="1"/>
    </row>
    <row r="103" spans="2:16" ht="12.75">
      <c r="B103" s="9"/>
      <c r="C103" s="9"/>
      <c r="D103" s="26"/>
      <c r="E103" s="26"/>
      <c r="F103" s="26"/>
      <c r="G103" s="26"/>
      <c r="H103" s="26"/>
      <c r="I103" s="26"/>
      <c r="J103" s="26"/>
      <c r="K103" s="26"/>
      <c r="L103" s="22"/>
      <c r="M103" s="14"/>
      <c r="N103" s="14"/>
      <c r="O103" s="14"/>
      <c r="P103" s="1"/>
    </row>
    <row r="104" spans="2:16" ht="12.75">
      <c r="B104" s="9"/>
      <c r="C104" s="9"/>
      <c r="D104" s="26"/>
      <c r="E104" s="26"/>
      <c r="F104" s="26"/>
      <c r="G104" s="26"/>
      <c r="H104" s="26"/>
      <c r="I104" s="26"/>
      <c r="J104" s="26"/>
      <c r="K104" s="26"/>
      <c r="L104" s="22"/>
      <c r="M104" s="14"/>
      <c r="N104" s="14"/>
      <c r="O104" s="14"/>
      <c r="P104" s="1"/>
    </row>
    <row r="105" spans="2:16" ht="12.75">
      <c r="B105" s="9"/>
      <c r="C105" s="9"/>
      <c r="D105" s="26"/>
      <c r="E105" s="26"/>
      <c r="F105" s="26"/>
      <c r="G105" s="26"/>
      <c r="H105" s="26"/>
      <c r="I105" s="26"/>
      <c r="J105" s="26"/>
      <c r="K105" s="26"/>
      <c r="L105" s="22"/>
      <c r="M105" s="14"/>
      <c r="N105" s="14"/>
      <c r="O105" s="14"/>
      <c r="P105" s="1"/>
    </row>
    <row r="106" spans="2:16" ht="12.75">
      <c r="B106" s="9"/>
      <c r="C106" s="9"/>
      <c r="D106" s="26"/>
      <c r="E106" s="26"/>
      <c r="F106" s="26"/>
      <c r="G106" s="26"/>
      <c r="H106" s="26"/>
      <c r="I106" s="26"/>
      <c r="J106" s="26"/>
      <c r="K106" s="26"/>
      <c r="L106" s="22"/>
      <c r="M106" s="14"/>
      <c r="N106" s="14"/>
      <c r="O106" s="14"/>
      <c r="P106" s="1"/>
    </row>
    <row r="107" spans="2:16" ht="12.75">
      <c r="B107" s="9"/>
      <c r="C107" s="9"/>
      <c r="D107" s="26"/>
      <c r="E107" s="26"/>
      <c r="F107" s="26"/>
      <c r="G107" s="26"/>
      <c r="H107" s="26"/>
      <c r="I107" s="26"/>
      <c r="J107" s="26"/>
      <c r="K107" s="26"/>
      <c r="L107" s="22"/>
      <c r="M107" s="14"/>
      <c r="N107" s="14"/>
      <c r="O107" s="14"/>
      <c r="P107" s="1"/>
    </row>
    <row r="108" spans="2:16" ht="12.75">
      <c r="B108" s="9"/>
      <c r="C108" s="9"/>
      <c r="D108" s="26"/>
      <c r="E108" s="26"/>
      <c r="F108" s="26"/>
      <c r="G108" s="26"/>
      <c r="H108" s="26"/>
      <c r="I108" s="26"/>
      <c r="J108" s="26"/>
      <c r="K108" s="26"/>
      <c r="L108" s="22"/>
      <c r="M108" s="14"/>
      <c r="N108" s="14"/>
      <c r="O108" s="14"/>
      <c r="P108" s="1"/>
    </row>
    <row r="109" spans="2:16" ht="12.75">
      <c r="B109" s="9"/>
      <c r="C109" s="9"/>
      <c r="D109" s="26"/>
      <c r="E109" s="26"/>
      <c r="F109" s="26"/>
      <c r="G109" s="26"/>
      <c r="H109" s="26"/>
      <c r="I109" s="26"/>
      <c r="J109" s="26"/>
      <c r="K109" s="26"/>
      <c r="L109" s="22"/>
      <c r="M109" s="14"/>
      <c r="N109" s="14"/>
      <c r="O109" s="14"/>
      <c r="P109" s="1"/>
    </row>
    <row r="110" spans="2:16" ht="12.75">
      <c r="B110" s="9"/>
      <c r="C110" s="9"/>
      <c r="D110" s="26"/>
      <c r="E110" s="26"/>
      <c r="F110" s="26"/>
      <c r="G110" s="26"/>
      <c r="H110" s="26"/>
      <c r="I110" s="26"/>
      <c r="J110" s="26"/>
      <c r="K110" s="26"/>
      <c r="L110" s="22"/>
      <c r="M110" s="14"/>
      <c r="N110" s="14"/>
      <c r="O110" s="14"/>
      <c r="P110" s="1"/>
    </row>
    <row r="111" spans="2:16" ht="12.75">
      <c r="B111" s="9"/>
      <c r="C111" s="9"/>
      <c r="D111" s="26"/>
      <c r="E111" s="26"/>
      <c r="F111" s="26"/>
      <c r="G111" s="26"/>
      <c r="H111" s="26"/>
      <c r="I111" s="26"/>
      <c r="J111" s="26"/>
      <c r="K111" s="26"/>
      <c r="L111" s="22"/>
      <c r="M111" s="14"/>
      <c r="N111" s="14"/>
      <c r="O111" s="14"/>
      <c r="P111" s="1"/>
    </row>
    <row r="112" spans="2:16" ht="12.75">
      <c r="B112" s="9"/>
      <c r="C112" s="9"/>
      <c r="D112" s="26"/>
      <c r="E112" s="26"/>
      <c r="F112" s="26"/>
      <c r="G112" s="26"/>
      <c r="H112" s="26"/>
      <c r="I112" s="26"/>
      <c r="J112" s="26"/>
      <c r="K112" s="26"/>
      <c r="L112" s="22"/>
      <c r="M112" s="14"/>
      <c r="N112" s="14"/>
      <c r="O112" s="14"/>
      <c r="P112" s="1"/>
    </row>
    <row r="113" spans="2:16" ht="12.75">
      <c r="B113" s="9"/>
      <c r="C113" s="9"/>
      <c r="D113" s="26"/>
      <c r="E113" s="26"/>
      <c r="F113" s="26"/>
      <c r="G113" s="26"/>
      <c r="H113" s="26"/>
      <c r="I113" s="26"/>
      <c r="J113" s="26"/>
      <c r="K113" s="26"/>
      <c r="L113" s="22"/>
      <c r="M113" s="14"/>
      <c r="N113" s="14"/>
      <c r="O113" s="14"/>
      <c r="P113" s="1"/>
    </row>
    <row r="114" spans="2:16" ht="12.75">
      <c r="B114" s="9"/>
      <c r="C114" s="9"/>
      <c r="D114" s="26"/>
      <c r="E114" s="26"/>
      <c r="F114" s="26"/>
      <c r="G114" s="26"/>
      <c r="H114" s="26"/>
      <c r="I114" s="26"/>
      <c r="J114" s="26"/>
      <c r="K114" s="26"/>
      <c r="L114" s="22"/>
      <c r="M114" s="14"/>
      <c r="N114" s="14"/>
      <c r="O114" s="14"/>
      <c r="P114" s="1"/>
    </row>
    <row r="115" spans="2:16" ht="12.75">
      <c r="B115" s="9"/>
      <c r="C115" s="9"/>
      <c r="D115" s="26"/>
      <c r="E115" s="26"/>
      <c r="F115" s="26"/>
      <c r="G115" s="26"/>
      <c r="H115" s="26"/>
      <c r="I115" s="26"/>
      <c r="J115" s="26"/>
      <c r="K115" s="26"/>
      <c r="L115" s="22"/>
      <c r="M115" s="14"/>
      <c r="N115" s="14"/>
      <c r="O115" s="14"/>
      <c r="P115" s="1"/>
    </row>
    <row r="116" spans="2:16" ht="12.75">
      <c r="B116" s="9"/>
      <c r="C116" s="9"/>
      <c r="D116" s="26"/>
      <c r="E116" s="26"/>
      <c r="F116" s="26"/>
      <c r="G116" s="26"/>
      <c r="H116" s="26"/>
      <c r="I116" s="26"/>
      <c r="J116" s="26"/>
      <c r="K116" s="26"/>
      <c r="L116" s="22"/>
      <c r="M116" s="14"/>
      <c r="N116" s="14"/>
      <c r="O116" s="14"/>
      <c r="P116" s="1"/>
    </row>
    <row r="117" spans="2:16" ht="12.75">
      <c r="B117" s="9"/>
      <c r="C117" s="9"/>
      <c r="D117" s="26"/>
      <c r="E117" s="26"/>
      <c r="F117" s="26"/>
      <c r="G117" s="26"/>
      <c r="H117" s="26"/>
      <c r="I117" s="26"/>
      <c r="J117" s="26"/>
      <c r="K117" s="26"/>
      <c r="L117" s="9"/>
      <c r="M117" s="21"/>
      <c r="N117" s="14"/>
      <c r="O117" s="14"/>
      <c r="P117" s="1"/>
    </row>
    <row r="118" spans="2:16" ht="12.75">
      <c r="B118" s="9"/>
      <c r="C118" s="9"/>
      <c r="D118" s="26"/>
      <c r="E118" s="26"/>
      <c r="F118" s="26"/>
      <c r="G118" s="26"/>
      <c r="H118" s="26"/>
      <c r="I118" s="26"/>
      <c r="J118" s="26"/>
      <c r="K118" s="26"/>
      <c r="L118" s="9"/>
      <c r="M118" s="21"/>
      <c r="N118" s="14"/>
      <c r="O118" s="14"/>
      <c r="P118" s="1"/>
    </row>
    <row r="119" spans="2:16" ht="12.75">
      <c r="B119" s="9"/>
      <c r="C119" s="9"/>
      <c r="D119" s="26"/>
      <c r="E119" s="26"/>
      <c r="F119" s="26"/>
      <c r="G119" s="26"/>
      <c r="H119" s="26"/>
      <c r="I119" s="26"/>
      <c r="J119" s="26"/>
      <c r="K119" s="26"/>
      <c r="L119" s="9"/>
      <c r="M119" s="21"/>
      <c r="N119" s="14"/>
      <c r="O119" s="14"/>
      <c r="P119" s="1"/>
    </row>
    <row r="120" spans="2:16" ht="12.75">
      <c r="B120" s="9"/>
      <c r="C120" s="9"/>
      <c r="D120" s="26"/>
      <c r="E120" s="26"/>
      <c r="F120" s="26"/>
      <c r="G120" s="26"/>
      <c r="H120" s="26"/>
      <c r="I120" s="26"/>
      <c r="J120" s="26"/>
      <c r="K120" s="26"/>
      <c r="L120" s="9"/>
      <c r="M120" s="21"/>
      <c r="N120" s="14"/>
      <c r="O120" s="14"/>
      <c r="P120" s="1"/>
    </row>
    <row r="121" spans="2:16" ht="12.75">
      <c r="B121" s="9"/>
      <c r="C121" s="9"/>
      <c r="D121" s="26"/>
      <c r="E121" s="26"/>
      <c r="F121" s="26"/>
      <c r="G121" s="26"/>
      <c r="H121" s="26"/>
      <c r="I121" s="26"/>
      <c r="J121" s="26"/>
      <c r="K121" s="26"/>
      <c r="L121" s="9"/>
      <c r="M121" s="21"/>
      <c r="N121" s="14"/>
      <c r="O121" s="14"/>
      <c r="P121" s="1"/>
    </row>
    <row r="122" spans="2:16" ht="12.75">
      <c r="B122" s="9"/>
      <c r="C122" s="9"/>
      <c r="D122" s="26"/>
      <c r="E122" s="26"/>
      <c r="F122" s="26"/>
      <c r="G122" s="26"/>
      <c r="H122" s="26"/>
      <c r="I122" s="26"/>
      <c r="J122" s="26"/>
      <c r="K122" s="26"/>
      <c r="L122" s="9"/>
      <c r="M122" s="21"/>
      <c r="N122" s="14"/>
      <c r="O122" s="14"/>
      <c r="P122" s="1"/>
    </row>
    <row r="123" spans="2:16" ht="12.75">
      <c r="B123" s="9"/>
      <c r="C123" s="9"/>
      <c r="D123" s="26"/>
      <c r="E123" s="26"/>
      <c r="F123" s="26"/>
      <c r="G123" s="26"/>
      <c r="H123" s="26"/>
      <c r="I123" s="26"/>
      <c r="J123" s="26"/>
      <c r="K123" s="26"/>
      <c r="L123" s="9"/>
      <c r="M123" s="21"/>
      <c r="N123" s="14"/>
      <c r="O123" s="14"/>
      <c r="P123" s="1"/>
    </row>
    <row r="124" spans="2:16" ht="12.75">
      <c r="B124" s="9"/>
      <c r="C124" s="9"/>
      <c r="D124" s="26"/>
      <c r="E124" s="26"/>
      <c r="F124" s="26"/>
      <c r="G124" s="26"/>
      <c r="H124" s="26"/>
      <c r="I124" s="26"/>
      <c r="J124" s="26"/>
      <c r="K124" s="26"/>
      <c r="L124" s="9"/>
      <c r="M124" s="21"/>
      <c r="N124" s="14"/>
      <c r="O124" s="14"/>
      <c r="P124" s="1"/>
    </row>
    <row r="125" spans="2:16" ht="12.75">
      <c r="B125" s="9"/>
      <c r="C125" s="9"/>
      <c r="D125" s="26"/>
      <c r="E125" s="26"/>
      <c r="F125" s="26"/>
      <c r="G125" s="26"/>
      <c r="H125" s="26"/>
      <c r="I125" s="26"/>
      <c r="J125" s="26"/>
      <c r="K125" s="26"/>
      <c r="L125" s="9"/>
      <c r="M125" s="21"/>
      <c r="N125" s="14"/>
      <c r="O125" s="14"/>
      <c r="P125" s="1"/>
    </row>
    <row r="126" spans="2:16" ht="12.75">
      <c r="B126" s="9"/>
      <c r="C126" s="9"/>
      <c r="D126" s="26"/>
      <c r="E126" s="26"/>
      <c r="F126" s="26"/>
      <c r="G126" s="26"/>
      <c r="H126" s="26"/>
      <c r="I126" s="26"/>
      <c r="J126" s="26"/>
      <c r="K126" s="26"/>
      <c r="L126" s="9"/>
      <c r="M126" s="21"/>
      <c r="N126" s="14"/>
      <c r="O126" s="14"/>
      <c r="P126" s="1"/>
    </row>
    <row r="127" spans="2:16" ht="12.75">
      <c r="B127" s="9"/>
      <c r="C127" s="9"/>
      <c r="D127" s="26"/>
      <c r="E127" s="26"/>
      <c r="F127" s="26"/>
      <c r="G127" s="26"/>
      <c r="H127" s="26"/>
      <c r="I127" s="26"/>
      <c r="J127" s="26"/>
      <c r="K127" s="26"/>
      <c r="L127" s="9"/>
      <c r="M127" s="21"/>
      <c r="N127" s="14"/>
      <c r="O127" s="14"/>
      <c r="P127" s="1"/>
    </row>
    <row r="128" spans="2:16" ht="12.75">
      <c r="B128" s="9"/>
      <c r="C128" s="9"/>
      <c r="D128" s="26"/>
      <c r="E128" s="26"/>
      <c r="F128" s="26"/>
      <c r="G128" s="26"/>
      <c r="H128" s="26"/>
      <c r="I128" s="26"/>
      <c r="J128" s="26"/>
      <c r="K128" s="26"/>
      <c r="L128" s="9"/>
      <c r="M128" s="21"/>
      <c r="N128" s="14"/>
      <c r="O128" s="14"/>
      <c r="P128" s="1"/>
    </row>
    <row r="129" spans="2:16" ht="12.75">
      <c r="B129" s="9"/>
      <c r="C129" s="9"/>
      <c r="D129" s="26"/>
      <c r="E129" s="26"/>
      <c r="F129" s="26"/>
      <c r="G129" s="26"/>
      <c r="H129" s="26"/>
      <c r="I129" s="26"/>
      <c r="J129" s="26"/>
      <c r="K129" s="26"/>
      <c r="L129" s="9"/>
      <c r="M129" s="21"/>
      <c r="N129" s="14"/>
      <c r="O129" s="14"/>
      <c r="P129" s="1"/>
    </row>
    <row r="130" spans="2:16" ht="12.75">
      <c r="B130" s="9"/>
      <c r="C130" s="9"/>
      <c r="D130" s="26"/>
      <c r="E130" s="26"/>
      <c r="F130" s="26"/>
      <c r="G130" s="26"/>
      <c r="H130" s="26"/>
      <c r="I130" s="26"/>
      <c r="J130" s="26"/>
      <c r="K130" s="26"/>
      <c r="L130" s="9"/>
      <c r="M130" s="21"/>
      <c r="N130" s="14"/>
      <c r="O130" s="14"/>
      <c r="P130" s="1"/>
    </row>
    <row r="131" spans="2:16" ht="12.75">
      <c r="B131" s="9"/>
      <c r="C131" s="9"/>
      <c r="D131" s="26"/>
      <c r="E131" s="26"/>
      <c r="F131" s="26"/>
      <c r="G131" s="26"/>
      <c r="H131" s="26"/>
      <c r="I131" s="26"/>
      <c r="J131" s="26"/>
      <c r="K131" s="26"/>
      <c r="L131" s="9"/>
      <c r="M131" s="21"/>
      <c r="N131" s="14"/>
      <c r="O131" s="14"/>
      <c r="P131" s="1"/>
    </row>
    <row r="132" spans="2:16" ht="12.75">
      <c r="B132" s="9"/>
      <c r="C132" s="9"/>
      <c r="D132" s="26"/>
      <c r="E132" s="26"/>
      <c r="F132" s="26"/>
      <c r="G132" s="26"/>
      <c r="H132" s="26"/>
      <c r="I132" s="26"/>
      <c r="J132" s="26"/>
      <c r="K132" s="26"/>
      <c r="L132" s="9"/>
      <c r="M132" s="21"/>
      <c r="N132" s="14"/>
      <c r="O132" s="14"/>
      <c r="P132" s="1"/>
    </row>
    <row r="133" spans="2:16" ht="12.75">
      <c r="B133" s="9"/>
      <c r="C133" s="9"/>
      <c r="D133" s="26"/>
      <c r="E133" s="26"/>
      <c r="F133" s="26"/>
      <c r="G133" s="26"/>
      <c r="H133" s="26"/>
      <c r="I133" s="26"/>
      <c r="J133" s="26"/>
      <c r="K133" s="26"/>
      <c r="L133" s="9"/>
      <c r="M133" s="21"/>
      <c r="N133" s="14"/>
      <c r="O133" s="14"/>
      <c r="P133" s="1"/>
    </row>
    <row r="134" spans="2:16" ht="12.75">
      <c r="B134" s="9"/>
      <c r="C134" s="9"/>
      <c r="D134" s="26"/>
      <c r="E134" s="26"/>
      <c r="F134" s="26"/>
      <c r="G134" s="26"/>
      <c r="H134" s="26"/>
      <c r="I134" s="26"/>
      <c r="J134" s="26"/>
      <c r="K134" s="26"/>
      <c r="L134" s="9"/>
      <c r="M134" s="21"/>
      <c r="N134" s="14"/>
      <c r="O134" s="14"/>
      <c r="P134" s="1"/>
    </row>
    <row r="135" ht="12.75">
      <c r="P135" s="1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  <row r="2559" ht="12.75">
      <c r="P2559" s="5"/>
    </row>
  </sheetData>
  <sheetProtection/>
  <mergeCells count="117"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20:F20"/>
    <mergeCell ref="E21:F21"/>
    <mergeCell ref="J15:K15"/>
    <mergeCell ref="J16:K16"/>
    <mergeCell ref="J17:K17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J24:K24"/>
    <mergeCell ref="J25:K25"/>
    <mergeCell ref="E23:F23"/>
    <mergeCell ref="E28:F28"/>
    <mergeCell ref="J28:K28"/>
    <mergeCell ref="E26:F26"/>
    <mergeCell ref="E27:F27"/>
    <mergeCell ref="J27:K27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O36:P36"/>
    <mergeCell ref="O37:P37"/>
    <mergeCell ref="O33:P33"/>
    <mergeCell ref="O38:P38"/>
    <mergeCell ref="E39:F39"/>
    <mergeCell ref="J39:K39"/>
    <mergeCell ref="E38:F38"/>
    <mergeCell ref="J34:K34"/>
    <mergeCell ref="J35:K35"/>
    <mergeCell ref="J36:K36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B29:N29"/>
    <mergeCell ref="B30:P30"/>
    <mergeCell ref="B31:N31"/>
    <mergeCell ref="E32:F32"/>
    <mergeCell ref="J32:K32"/>
    <mergeCell ref="O32:P32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48:P48"/>
    <mergeCell ref="E49:F49"/>
    <mergeCell ref="G49:P49"/>
    <mergeCell ref="B52:N52"/>
    <mergeCell ref="B55:P55"/>
    <mergeCell ref="B57:C57"/>
    <mergeCell ref="D57:P57"/>
    <mergeCell ref="B53:P53"/>
    <mergeCell ref="B51:N51"/>
    <mergeCell ref="B54:P54"/>
  </mergeCells>
  <printOptions horizontalCentered="1"/>
  <pageMargins left="0.2362204724409449" right="0.2362204724409449" top="0.69" bottom="0.3937007874015748" header="0.72" footer="0.15748031496062992"/>
  <pageSetup fitToHeight="1" fitToWidth="1" horizontalDpi="600" verticalDpi="600" orientation="portrait" scale="60" r:id="rId2"/>
  <headerFooter alignWithMargins="0">
    <oddFooter>&amp;CCap I - Anexo 3 - Cuadro 1.2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2011-12-29T22:08:32Z</cp:lastPrinted>
  <dcterms:created xsi:type="dcterms:W3CDTF">1997-12-12T20:14:25Z</dcterms:created>
  <dcterms:modified xsi:type="dcterms:W3CDTF">2011-12-29T22:08:36Z</dcterms:modified>
  <cp:category/>
  <cp:version/>
  <cp:contentType/>
  <cp:contentStatus/>
</cp:coreProperties>
</file>